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90" windowWidth="14720" windowHeight="7430" activeTab="0"/>
  </bookViews>
  <sheets>
    <sheet name="Bilance" sheetId="1" r:id="rId1"/>
    <sheet name="IeņIzdPārskats" sheetId="2" r:id="rId2"/>
    <sheet name="ZiedojUnDavinPārskats" sheetId="3" r:id="rId3"/>
    <sheet name="IzlietZiedojUnDavinPārskats" sheetId="4" r:id="rId4"/>
  </sheets>
  <definedNames/>
  <calcPr fullCalcOnLoad="1"/>
</workbook>
</file>

<file path=xl/sharedStrings.xml><?xml version="1.0" encoding="utf-8"?>
<sst xmlns="http://schemas.openxmlformats.org/spreadsheetml/2006/main" count="248" uniqueCount="165">
  <si>
    <t>Ilgtermiņa ieguldījumi</t>
  </si>
  <si>
    <t>I NEMATERIĀLIE IEGULDĪJUMI:</t>
  </si>
  <si>
    <t>1.</t>
  </si>
  <si>
    <t>2.</t>
  </si>
  <si>
    <t>3.</t>
  </si>
  <si>
    <t>4.</t>
  </si>
  <si>
    <t>5.</t>
  </si>
  <si>
    <t>II PAMATLĪDZEKĻI:</t>
  </si>
  <si>
    <t>6.</t>
  </si>
  <si>
    <t>Citi aizņēmumi</t>
  </si>
  <si>
    <t>Apgrozāmie līdzekļi</t>
  </si>
  <si>
    <t>I KRĀJUMI:</t>
  </si>
  <si>
    <t>Pārējie kreditori</t>
  </si>
  <si>
    <t>BILANCE</t>
  </si>
  <si>
    <t>Nr. p.k.</t>
  </si>
  <si>
    <t>Adrese</t>
  </si>
  <si>
    <t xml:space="preserve">Reģistrācijas numus Komercreģistrā </t>
  </si>
  <si>
    <t>Taksācijas periods</t>
  </si>
  <si>
    <t>no:</t>
  </si>
  <si>
    <t>līdz:</t>
  </si>
  <si>
    <t xml:space="preserve">Pārskata gada beigās </t>
  </si>
  <si>
    <t xml:space="preserve">no: </t>
  </si>
  <si>
    <t xml:space="preserve">Reģistrācijas numurs Komercreģistrā </t>
  </si>
  <si>
    <t>(vārds, uzvārds)</t>
  </si>
  <si>
    <t xml:space="preserve">(vārds, uzvārds) </t>
  </si>
  <si>
    <t>(paraksts)</t>
  </si>
  <si>
    <t xml:space="preserve">    (paraksts)</t>
  </si>
  <si>
    <t>AKTĪVS</t>
  </si>
  <si>
    <t>PASĪVS</t>
  </si>
  <si>
    <t>Iepriekšējā pārskata gada beigās</t>
  </si>
  <si>
    <t xml:space="preserve">Pārējie pamatlīdzekļi </t>
  </si>
  <si>
    <t>III ILGTERMIŅA FINANŠU IEGULDĪJUMI</t>
  </si>
  <si>
    <t>Akcijas un daļas</t>
  </si>
  <si>
    <t>Materiāli</t>
  </si>
  <si>
    <t>Preces</t>
  </si>
  <si>
    <t>II DEBITORI:</t>
  </si>
  <si>
    <t>III VĒRTSPAPĪRI</t>
  </si>
  <si>
    <t>IV NAUDA</t>
  </si>
  <si>
    <t>___________________________</t>
  </si>
  <si>
    <t>I FONDI:</t>
  </si>
  <si>
    <t>Pamatfonds</t>
  </si>
  <si>
    <t>Mērķfonds</t>
  </si>
  <si>
    <t>Rezerves fonds</t>
  </si>
  <si>
    <t>II ILGTERMIŅA KREDITORI:</t>
  </si>
  <si>
    <t>III ĪSTERMIŅA KREDITORI:</t>
  </si>
  <si>
    <t>Ilgtermiņa aizņēmumi no kredītiestādēm</t>
  </si>
  <si>
    <t>Īstermiņa aizņēmumi no kredītiestādēm</t>
  </si>
  <si>
    <t>Biedru nauda, iestāšanās nauda un citas gadskārtējās iemaksas</t>
  </si>
  <si>
    <t>Saņemtie ziedojumi un dāvinājumi</t>
  </si>
  <si>
    <t>Saņemtie mantojumi</t>
  </si>
  <si>
    <t>Saņemtās dotācijas</t>
  </si>
  <si>
    <t>Ieņēmumi no saimnieciskās darbības</t>
  </si>
  <si>
    <t>Citi ieņēmumi</t>
  </si>
  <si>
    <t>I</t>
  </si>
  <si>
    <t>II</t>
  </si>
  <si>
    <t>III</t>
  </si>
  <si>
    <t>IV</t>
  </si>
  <si>
    <t>V</t>
  </si>
  <si>
    <t>VI</t>
  </si>
  <si>
    <t>VII</t>
  </si>
  <si>
    <t>Ieņēmumi kopā</t>
  </si>
  <si>
    <t>VIII</t>
  </si>
  <si>
    <t>Izdevumi:</t>
  </si>
  <si>
    <t>Naudas maksājumi personām</t>
  </si>
  <si>
    <t>Materiālu izdevumi</t>
  </si>
  <si>
    <t>Algas</t>
  </si>
  <si>
    <t>Sociālās aprošināšanas maksājumi</t>
  </si>
  <si>
    <t>Pamatlīdzekļu un nemateriālo ieguldījumu nolietojums un norakstīšana</t>
  </si>
  <si>
    <t>Citi izdevumi.</t>
  </si>
  <si>
    <t>IX</t>
  </si>
  <si>
    <t>Nodokļi</t>
  </si>
  <si>
    <t>X</t>
  </si>
  <si>
    <t>XI</t>
  </si>
  <si>
    <t>Izdevumi kopā</t>
  </si>
  <si>
    <t>Ieņēmumu un izdevumu starpība</t>
  </si>
  <si>
    <t>______________</t>
  </si>
  <si>
    <t>1.1.</t>
  </si>
  <si>
    <t>1.2.</t>
  </si>
  <si>
    <t>Ārvalstu juridiskās personas</t>
  </si>
  <si>
    <t>Fiziskās personas (nerezidenti)</t>
  </si>
  <si>
    <t>1.3.</t>
  </si>
  <si>
    <t>1.4.</t>
  </si>
  <si>
    <t>1.5.</t>
  </si>
  <si>
    <t>1.6.</t>
  </si>
  <si>
    <t>Fiziskās personas (rezidenti)</t>
  </si>
  <si>
    <t>Anonīmi (nezināmi) ziedotāji un dāvinātāji</t>
  </si>
  <si>
    <t>Citi ziedotāji</t>
  </si>
  <si>
    <t>2.1.</t>
  </si>
  <si>
    <t>2.2.</t>
  </si>
  <si>
    <t>2.3.</t>
  </si>
  <si>
    <t>2.4.</t>
  </si>
  <si>
    <t>2.5.</t>
  </si>
  <si>
    <t>2.6.</t>
  </si>
  <si>
    <t>1.1.1.</t>
  </si>
  <si>
    <t xml:space="preserve"> Sabiedriskā labuma darbībai</t>
  </si>
  <si>
    <t>1.1.2.</t>
  </si>
  <si>
    <t xml:space="preserve"> Citiem mērķiem un uzdevumiem</t>
  </si>
  <si>
    <t>Administratīvajiem izdevumiem</t>
  </si>
  <si>
    <t>Pārējiem saimnieciskās darbības izdevumiem</t>
  </si>
  <si>
    <t>2.1.1.</t>
  </si>
  <si>
    <t>2.1.2.</t>
  </si>
  <si>
    <t>Atlikums pārskata gada beigās</t>
  </si>
  <si>
    <t>Statūtos paredzētajiem mērķiem un uzdevumiem</t>
  </si>
  <si>
    <t>Latvijas Republikā reģistrētās juridiskās personas</t>
  </si>
  <si>
    <t>Atlikums pārskata gada sākumā</t>
  </si>
  <si>
    <t>Pārskata gadā saņemto ziedojumu un dāvinājumu kopsumma</t>
  </si>
  <si>
    <t>Ziedojumu un dāvinājumu izlietojuma kopsumma</t>
  </si>
  <si>
    <t>Ziedojumu un dāvinājumu izlietojuma apraksts</t>
  </si>
  <si>
    <t>Ziedojumu un dāvinājumu izlietojums (euro)</t>
  </si>
  <si>
    <t>Ziedojumu un dāvinājumu izlietojuma summa (euro)</t>
  </si>
  <si>
    <t>Ziedojumu un dāvinājumu izlietojuma veids (euro)</t>
  </si>
  <si>
    <t>Sabiedriskā labuma darbības joma</t>
  </si>
  <si>
    <t>Sabiedriskā labuma mērķa grupa</t>
  </si>
  <si>
    <t>Sabiedriskā labuma guvēju skaits</t>
  </si>
  <si>
    <t>vispārējie ziedojumi (neierobežotai lietošanai)</t>
  </si>
  <si>
    <t>mērķziedojumi (noteiktiem mērķiem)</t>
  </si>
  <si>
    <t>anonīmi ziedojumi un dāvinājumi</t>
  </si>
  <si>
    <t>Kopā</t>
  </si>
  <si>
    <t>20___.gada ___.______________________</t>
  </si>
  <si>
    <t>20____.gada ____.______________________</t>
  </si>
  <si>
    <t>20 ____.gada ____. _____________</t>
  </si>
  <si>
    <t>____________________</t>
  </si>
  <si>
    <t>pārējiem saimnieciskās darbības izdevumiem (SD)</t>
  </si>
  <si>
    <t>citiem mērķiem un uzdevumiem (SC)</t>
  </si>
  <si>
    <t>administratī - vajiem izdevumiem (AI)</t>
  </si>
  <si>
    <t>sabiedriskā labuma darbībai   (SL)</t>
  </si>
  <si>
    <t>Rindas kods</t>
  </si>
  <si>
    <t>Vispārējie ziedojumi (neierobežotai lietošanai), tai skaitā anonīmi ziedojumi un dāvinājumi</t>
  </si>
  <si>
    <t>Mērķziedojumi (noteiktiem mērķiem), tai skaitā anonīmi ziedojumi un dāvinājumi</t>
  </si>
  <si>
    <t>Vispārēji ziedojumi (neierobežotai lietošanai)</t>
  </si>
  <si>
    <t>Mērķziedojumi (noteiktiem mērķiem)</t>
  </si>
  <si>
    <t>Vispārēji ziedojumi (neierobežotai lietošanai),  tai skaitā anonīmi ziedojumi un dāvinājumi</t>
  </si>
  <si>
    <t xml:space="preserve">Posteņa nosaukums </t>
  </si>
  <si>
    <t xml:space="preserve">Iepriekšējā pārskata gada beigās </t>
  </si>
  <si>
    <t>No ES, EEZ un citiem ārvalstu fondiem saņemtais finansējums</t>
  </si>
  <si>
    <t>XII</t>
  </si>
  <si>
    <t>3.1.</t>
  </si>
  <si>
    <t>Iepriekšējo gadu rezerves fonds</t>
  </si>
  <si>
    <t>3.2.</t>
  </si>
  <si>
    <t>pārskata gada rezerves fonds</t>
  </si>
  <si>
    <t>Nodokļi un VSAO iemaksas</t>
  </si>
  <si>
    <r>
      <t>Biedrības nosaukums :</t>
    </r>
    <r>
      <rPr>
        <b/>
        <sz val="10"/>
        <rFont val="Arial"/>
        <family val="2"/>
      </rPr>
      <t xml:space="preserve"> Onkoloģisko pacietnu atbalsta biedrība Dzīvības koks</t>
    </r>
  </si>
  <si>
    <t>Nodokļu maksātāja reģistrācijas numurs: 40008087144</t>
  </si>
  <si>
    <r>
      <t xml:space="preserve">Nodokļu maksātāja reģistrācijas numurs: </t>
    </r>
    <r>
      <rPr>
        <b/>
        <sz val="10"/>
        <rFont val="Arial"/>
        <family val="2"/>
      </rPr>
      <t>40008087144</t>
    </r>
  </si>
  <si>
    <r>
      <t xml:space="preserve">Biedrības nosaukums : </t>
    </r>
    <r>
      <rPr>
        <b/>
        <sz val="10"/>
        <rFont val="Arial"/>
        <family val="2"/>
      </rPr>
      <t>Onkoloģisko pacietnu atbalsta biedrība Dzīvības koks</t>
    </r>
  </si>
  <si>
    <t>Nekustamais īpašums-ieguldījums nomātā</t>
  </si>
  <si>
    <t xml:space="preserve">Biedrības vadītājs:  Gunita Berķe       </t>
  </si>
  <si>
    <t>Biedrības vadītājs: Gunita Berķe</t>
  </si>
  <si>
    <t>Ieguldījumi rehabilitācijas centra Dignāja rekonstrukcijā</t>
  </si>
  <si>
    <t>Samaksātās biedru naudas citām organizācijām (Eiropas vēžu pacientu koalīcija, Latvijas Pilsoniskā alianse)</t>
  </si>
  <si>
    <t>Materiāli biedrības īstenoto projektu nodrošināšanai</t>
  </si>
  <si>
    <t>Izdevumi rehabilitācijas centra Dignāja uzturēšanai, izveidošanai (el/en izmaksas, talkas organiz., būvniecīasb uzraudzība)</t>
  </si>
  <si>
    <t>Bukletu, laikrakstu, infomatīvo materiālu izdošanas izdevumi (druka, maketēšana, dizains, tulkošana)</t>
  </si>
  <si>
    <t>Sabiedriskā labuma mērķa grupa - 3 - cilvēki ar invaliditāti</t>
  </si>
  <si>
    <t>Sabiedriskā labuma  darbības joma -8 - slimību profilakse</t>
  </si>
  <si>
    <t>Ieņēmumu un izdevumu pārskats par 2016.gadu</t>
  </si>
  <si>
    <t>Ziedojumu un dāvinājumu pārskats par 2016.gadu</t>
  </si>
  <si>
    <t xml:space="preserve">                                            BILANCE uz 31.12.2016.</t>
  </si>
  <si>
    <t>Darba algas + VSAOI nometņu "Spēka avots" organizatoru, lektoru nodrošin.</t>
  </si>
  <si>
    <t>Telpu nomas, ēdināšanās, materiālu izdevumi nometņu "Spēka avots" nodrošināšanai</t>
  </si>
  <si>
    <t>Honorāru maksājumi lektoru nodrošināšanai biedrības organizētajās sanāksmēs, nometnēs "Spēka avots"</t>
  </si>
  <si>
    <t>Izdevumi, "Rozā lentītes pasākumi"</t>
  </si>
  <si>
    <t>IT, sakaru pak.izdevumi (mājas lapa, sakari nometņu org.)</t>
  </si>
  <si>
    <t>Pakalpojumi biedrības īstenoto projektu nodrošināšanai (sanāksmju organiz.izdev.-telpu noma, ēdin.,informatīvie mater., videosižetu filmēš., montāža, tehnikas īre u.c.)</t>
  </si>
  <si>
    <t>Detalizēta informācija par izlietotajiem ziedojumiem un dāvinājumiem par 2016.gadu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</si>
</sst>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b/>
      <sz val="11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justify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34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vertical="center"/>
    </xf>
    <xf numFmtId="0" fontId="1" fillId="35" borderId="14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indent="2"/>
    </xf>
    <xf numFmtId="2" fontId="4" fillId="34" borderId="10" xfId="0" applyNumberFormat="1" applyFont="1" applyFill="1" applyBorder="1" applyAlignment="1">
      <alignment horizontal="left" vertical="center" wrapText="1" indent="3"/>
    </xf>
    <xf numFmtId="2" fontId="4" fillId="36" borderId="10" xfId="0" applyNumberFormat="1" applyFont="1" applyFill="1" applyBorder="1" applyAlignment="1">
      <alignment horizontal="left" vertical="center" wrapText="1" indent="3"/>
    </xf>
    <xf numFmtId="0" fontId="4" fillId="36" borderId="10" xfId="0" applyFont="1" applyFill="1" applyBorder="1" applyAlignment="1">
      <alignment horizontal="left" vertical="center" wrapText="1" indent="5"/>
    </xf>
    <xf numFmtId="1" fontId="0" fillId="34" borderId="10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34" borderId="15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vertical="center"/>
    </xf>
    <xf numFmtId="1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 vertical="center"/>
    </xf>
    <xf numFmtId="1" fontId="4" fillId="36" borderId="15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vertical="center"/>
    </xf>
    <xf numFmtId="1" fontId="4" fillId="0" borderId="13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/>
    </xf>
    <xf numFmtId="2" fontId="4" fillId="33" borderId="10" xfId="0" applyNumberFormat="1" applyFont="1" applyFill="1" applyBorder="1" applyAlignment="1">
      <alignment vertical="center" wrapText="1"/>
    </xf>
    <xf numFmtId="0" fontId="4" fillId="37" borderId="10" xfId="0" applyFont="1" applyFill="1" applyBorder="1" applyAlignment="1">
      <alignment vertical="center" wrapText="1"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left" vertical="justify"/>
    </xf>
    <xf numFmtId="0" fontId="5" fillId="0" borderId="16" xfId="0" applyFont="1" applyBorder="1" applyAlignment="1">
      <alignment horizontal="left" vertical="justify"/>
    </xf>
    <xf numFmtId="0" fontId="5" fillId="0" borderId="14" xfId="0" applyFont="1" applyBorder="1" applyAlignment="1">
      <alignment horizontal="left" vertical="justify"/>
    </xf>
    <xf numFmtId="0" fontId="0" fillId="0" borderId="16" xfId="0" applyFont="1" applyBorder="1" applyAlignment="1">
      <alignment horizontal="left" wrapText="1"/>
    </xf>
    <xf numFmtId="0" fontId="0" fillId="0" borderId="26" xfId="0" applyFont="1" applyBorder="1" applyAlignment="1">
      <alignment horizontal="left" vertical="justify"/>
    </xf>
    <xf numFmtId="0" fontId="0" fillId="0" borderId="13" xfId="0" applyFont="1" applyBorder="1" applyAlignment="1">
      <alignment horizontal="left" vertical="justify"/>
    </xf>
    <xf numFmtId="0" fontId="0" fillId="0" borderId="19" xfId="0" applyFont="1" applyBorder="1" applyAlignment="1">
      <alignment horizontal="left" vertical="justify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7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5" fillId="0" borderId="15" xfId="0" applyFont="1" applyBorder="1" applyAlignment="1">
      <alignment horizontal="left" vertical="justify"/>
    </xf>
    <xf numFmtId="0" fontId="0" fillId="0" borderId="22" xfId="0" applyBorder="1" applyAlignment="1">
      <alignment vertical="justify"/>
    </xf>
    <xf numFmtId="0" fontId="4" fillId="35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35" borderId="17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4" fillId="36" borderId="17" xfId="0" applyFont="1" applyFill="1" applyBorder="1" applyAlignment="1">
      <alignment vertical="center" wrapText="1"/>
    </xf>
    <xf numFmtId="0" fontId="4" fillId="36" borderId="16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4" fillId="35" borderId="10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11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showGridLines="0" tabSelected="1" zoomScalePageLayoutView="0" workbookViewId="0" topLeftCell="A1">
      <selection activeCell="P22" sqref="P22"/>
    </sheetView>
  </sheetViews>
  <sheetFormatPr defaultColWidth="9.140625" defaultRowHeight="12.75"/>
  <cols>
    <col min="1" max="1" width="2.8515625" style="1" customWidth="1"/>
    <col min="2" max="2" width="3.140625" style="1" bestFit="1" customWidth="1"/>
    <col min="3" max="3" width="9.140625" style="1" customWidth="1"/>
    <col min="4" max="4" width="27.421875" style="1" customWidth="1"/>
    <col min="5" max="6" width="8.7109375" style="1" customWidth="1"/>
    <col min="7" max="8" width="13.7109375" style="1" customWidth="1"/>
    <col min="9" max="9" width="5.421875" style="1" customWidth="1"/>
    <col min="10" max="11" width="2.8515625" style="1" customWidth="1"/>
    <col min="12" max="12" width="4.00390625" style="1" customWidth="1"/>
    <col min="13" max="13" width="4.421875" style="1" customWidth="1"/>
    <col min="14" max="14" width="27.421875" style="1" customWidth="1"/>
    <col min="15" max="16" width="8.7109375" style="1" customWidth="1"/>
    <col min="17" max="18" width="13.7109375" style="1" customWidth="1"/>
    <col min="19" max="16384" width="9.140625" style="1" customWidth="1"/>
  </cols>
  <sheetData>
    <row r="2" spans="1:18" ht="12.75" customHeight="1">
      <c r="A2" s="138" t="s">
        <v>141</v>
      </c>
      <c r="B2" s="139"/>
      <c r="C2" s="139"/>
      <c r="D2" s="139"/>
      <c r="E2" s="136"/>
      <c r="F2" s="136"/>
      <c r="G2" s="136"/>
      <c r="H2" s="137"/>
      <c r="K2" s="144" t="str">
        <f>A2</f>
        <v>Biedrības nosaukums : Onkoloģisko pacietnu atbalsta biedrība Dzīvības koks</v>
      </c>
      <c r="L2" s="145"/>
      <c r="M2" s="145"/>
      <c r="N2" s="145"/>
      <c r="O2" s="186"/>
      <c r="P2" s="186"/>
      <c r="Q2" s="186"/>
      <c r="R2" s="187"/>
    </row>
    <row r="3" spans="1:18" ht="12.75" customHeight="1" hidden="1">
      <c r="A3" s="138" t="s">
        <v>15</v>
      </c>
      <c r="B3" s="139"/>
      <c r="C3" s="139"/>
      <c r="D3" s="140"/>
      <c r="E3" s="141"/>
      <c r="F3" s="142"/>
      <c r="G3" s="142"/>
      <c r="H3" s="143"/>
      <c r="K3" s="138" t="s">
        <v>15</v>
      </c>
      <c r="L3" s="139"/>
      <c r="M3" s="139"/>
      <c r="N3" s="140"/>
      <c r="O3" s="141"/>
      <c r="P3" s="142"/>
      <c r="Q3" s="142"/>
      <c r="R3" s="143"/>
    </row>
    <row r="4" spans="1:18" ht="12.75" customHeight="1" hidden="1">
      <c r="A4" s="138" t="s">
        <v>22</v>
      </c>
      <c r="B4" s="139"/>
      <c r="C4" s="139"/>
      <c r="D4" s="140"/>
      <c r="E4" s="141"/>
      <c r="F4" s="142"/>
      <c r="G4" s="142"/>
      <c r="H4" s="143"/>
      <c r="K4" s="138" t="s">
        <v>16</v>
      </c>
      <c r="L4" s="139"/>
      <c r="M4" s="139"/>
      <c r="N4" s="140"/>
      <c r="O4" s="141"/>
      <c r="P4" s="142"/>
      <c r="Q4" s="142"/>
      <c r="R4" s="143"/>
    </row>
    <row r="5" spans="1:18" ht="12.75" customHeight="1">
      <c r="A5" s="138" t="s">
        <v>143</v>
      </c>
      <c r="B5" s="139"/>
      <c r="C5" s="139"/>
      <c r="D5" s="139"/>
      <c r="E5" s="136"/>
      <c r="F5" s="136"/>
      <c r="G5" s="136"/>
      <c r="H5" s="137"/>
      <c r="K5" s="138" t="str">
        <f>A5</f>
        <v>Nodokļu maksātāja reģistrācijas numurs: 40008087144</v>
      </c>
      <c r="L5" s="139"/>
      <c r="M5" s="139"/>
      <c r="N5" s="139"/>
      <c r="O5" s="136"/>
      <c r="P5" s="136"/>
      <c r="Q5" s="136"/>
      <c r="R5" s="137"/>
    </row>
    <row r="6" spans="1:18" ht="12.75" customHeight="1" hidden="1">
      <c r="A6" s="138" t="s">
        <v>17</v>
      </c>
      <c r="B6" s="139"/>
      <c r="C6" s="139"/>
      <c r="D6" s="140"/>
      <c r="E6" s="9" t="s">
        <v>18</v>
      </c>
      <c r="F6" s="50"/>
      <c r="G6" s="138" t="s">
        <v>19</v>
      </c>
      <c r="H6" s="140"/>
      <c r="K6" s="138" t="s">
        <v>17</v>
      </c>
      <c r="L6" s="139"/>
      <c r="M6" s="139"/>
      <c r="N6" s="140"/>
      <c r="O6" s="9" t="s">
        <v>18</v>
      </c>
      <c r="P6" s="50"/>
      <c r="Q6" s="138" t="s">
        <v>19</v>
      </c>
      <c r="R6" s="140"/>
    </row>
    <row r="7" spans="1:18" ht="12" hidden="1">
      <c r="A7" s="16"/>
      <c r="B7" s="16"/>
      <c r="C7" s="16"/>
      <c r="D7" s="16"/>
      <c r="E7" s="16"/>
      <c r="F7" s="16"/>
      <c r="G7" s="16"/>
      <c r="H7" s="16"/>
      <c r="K7" s="15"/>
      <c r="L7" s="15"/>
      <c r="M7" s="15"/>
      <c r="N7" s="15"/>
      <c r="O7" s="15"/>
      <c r="P7" s="15"/>
      <c r="Q7" s="15"/>
      <c r="R7" s="15"/>
    </row>
    <row r="8" spans="1:18" ht="19.5" customHeight="1">
      <c r="A8" s="184" t="s">
        <v>157</v>
      </c>
      <c r="B8" s="184"/>
      <c r="C8" s="184"/>
      <c r="D8" s="184"/>
      <c r="E8" s="184"/>
      <c r="F8" s="184"/>
      <c r="G8" s="184"/>
      <c r="H8" s="184"/>
      <c r="K8" s="158" t="str">
        <f>A8</f>
        <v>                                            BILANCE uz 31.12.2016.</v>
      </c>
      <c r="L8" s="158"/>
      <c r="M8" s="158"/>
      <c r="N8" s="158"/>
      <c r="O8" s="158"/>
      <c r="P8" s="158"/>
      <c r="Q8" s="158"/>
      <c r="R8" s="158"/>
    </row>
    <row r="9" spans="1:18" ht="37.5" customHeight="1">
      <c r="A9" s="181" t="s">
        <v>27</v>
      </c>
      <c r="B9" s="182"/>
      <c r="C9" s="182"/>
      <c r="D9" s="182"/>
      <c r="E9" s="183"/>
      <c r="F9" s="57" t="s">
        <v>126</v>
      </c>
      <c r="G9" s="62" t="s">
        <v>20</v>
      </c>
      <c r="H9" s="62" t="s">
        <v>29</v>
      </c>
      <c r="I9" s="5"/>
      <c r="K9" s="159" t="s">
        <v>28</v>
      </c>
      <c r="L9" s="160"/>
      <c r="M9" s="160"/>
      <c r="N9" s="160"/>
      <c r="O9" s="161"/>
      <c r="P9" s="57" t="s">
        <v>126</v>
      </c>
      <c r="Q9" s="61" t="s">
        <v>20</v>
      </c>
      <c r="R9" s="61" t="s">
        <v>29</v>
      </c>
    </row>
    <row r="10" spans="1:18" ht="22.5" customHeight="1">
      <c r="A10" s="152" t="s">
        <v>0</v>
      </c>
      <c r="B10" s="153"/>
      <c r="C10" s="153"/>
      <c r="D10" s="153"/>
      <c r="E10" s="154"/>
      <c r="F10" s="64">
        <v>10</v>
      </c>
      <c r="G10" s="93">
        <f>G11+G12+G15</f>
        <v>154148</v>
      </c>
      <c r="H10" s="93">
        <f>H11+H12+H15</f>
        <v>121753</v>
      </c>
      <c r="I10" s="6"/>
      <c r="K10" s="152" t="s">
        <v>39</v>
      </c>
      <c r="L10" s="153"/>
      <c r="M10" s="153"/>
      <c r="N10" s="153"/>
      <c r="O10" s="154"/>
      <c r="P10" s="64">
        <v>10</v>
      </c>
      <c r="Q10" s="93">
        <f>SUM(Q11+Q12+Q13)</f>
        <v>233063</v>
      </c>
      <c r="R10" s="93">
        <f>SUM(R11+R12+R13)</f>
        <v>211881</v>
      </c>
    </row>
    <row r="11" spans="1:18" ht="18" customHeight="1">
      <c r="A11" s="144" t="s">
        <v>1</v>
      </c>
      <c r="B11" s="145"/>
      <c r="C11" s="145"/>
      <c r="D11" s="145"/>
      <c r="E11" s="146"/>
      <c r="F11" s="65">
        <v>20</v>
      </c>
      <c r="G11" s="94">
        <v>0</v>
      </c>
      <c r="H11" s="94">
        <v>0</v>
      </c>
      <c r="I11" s="7"/>
      <c r="K11" s="39"/>
      <c r="L11" s="63" t="s">
        <v>2</v>
      </c>
      <c r="M11" s="151" t="s">
        <v>40</v>
      </c>
      <c r="N11" s="151"/>
      <c r="O11" s="151"/>
      <c r="P11" s="70">
        <v>20</v>
      </c>
      <c r="Q11" s="96"/>
      <c r="R11" s="96"/>
    </row>
    <row r="12" spans="1:18" ht="18" customHeight="1">
      <c r="A12" s="155" t="s">
        <v>7</v>
      </c>
      <c r="B12" s="156"/>
      <c r="C12" s="156"/>
      <c r="D12" s="156"/>
      <c r="E12" s="157"/>
      <c r="F12" s="66">
        <v>30</v>
      </c>
      <c r="G12" s="95">
        <f>G13+G14</f>
        <v>151348</v>
      </c>
      <c r="H12" s="95">
        <f>H13+H14</f>
        <v>101753</v>
      </c>
      <c r="I12" s="7"/>
      <c r="K12" s="40"/>
      <c r="L12" s="43" t="s">
        <v>3</v>
      </c>
      <c r="M12" s="151" t="s">
        <v>41</v>
      </c>
      <c r="N12" s="151"/>
      <c r="O12" s="151"/>
      <c r="P12" s="70">
        <v>30</v>
      </c>
      <c r="Q12" s="96">
        <v>19844</v>
      </c>
      <c r="R12" s="96">
        <v>19844</v>
      </c>
    </row>
    <row r="13" spans="1:18" ht="18" customHeight="1">
      <c r="A13" s="168"/>
      <c r="B13" s="37" t="s">
        <v>2</v>
      </c>
      <c r="C13" s="147" t="s">
        <v>145</v>
      </c>
      <c r="D13" s="177"/>
      <c r="E13" s="148"/>
      <c r="F13" s="67">
        <v>40</v>
      </c>
      <c r="G13" s="96">
        <v>151348</v>
      </c>
      <c r="H13" s="96">
        <v>101753</v>
      </c>
      <c r="I13" s="7"/>
      <c r="K13" s="40"/>
      <c r="L13" s="43" t="s">
        <v>4</v>
      </c>
      <c r="M13" s="151" t="s">
        <v>42</v>
      </c>
      <c r="N13" s="151"/>
      <c r="O13" s="151"/>
      <c r="P13" s="70">
        <v>40</v>
      </c>
      <c r="Q13" s="96">
        <f>SUM(Q14+Q15)</f>
        <v>213219</v>
      </c>
      <c r="R13" s="96">
        <f>SUM(R14+R15)</f>
        <v>192037</v>
      </c>
    </row>
    <row r="14" spans="1:18" ht="18" customHeight="1">
      <c r="A14" s="169"/>
      <c r="B14" s="63" t="s">
        <v>3</v>
      </c>
      <c r="C14" s="178" t="s">
        <v>30</v>
      </c>
      <c r="D14" s="179"/>
      <c r="E14" s="180"/>
      <c r="F14" s="66">
        <v>50</v>
      </c>
      <c r="G14" s="96">
        <v>0</v>
      </c>
      <c r="H14" s="96">
        <v>0</v>
      </c>
      <c r="I14" s="7"/>
      <c r="K14" s="40"/>
      <c r="L14" s="149"/>
      <c r="M14" s="43" t="s">
        <v>136</v>
      </c>
      <c r="N14" s="147" t="s">
        <v>137</v>
      </c>
      <c r="O14" s="148"/>
      <c r="P14" s="70">
        <v>43</v>
      </c>
      <c r="Q14" s="96">
        <v>192037</v>
      </c>
      <c r="R14" s="96">
        <v>40724</v>
      </c>
    </row>
    <row r="15" spans="1:18" ht="18" customHeight="1">
      <c r="A15" s="174" t="s">
        <v>31</v>
      </c>
      <c r="B15" s="175"/>
      <c r="C15" s="175"/>
      <c r="D15" s="175"/>
      <c r="E15" s="176"/>
      <c r="F15" s="65">
        <v>60</v>
      </c>
      <c r="G15" s="97">
        <f>G17+G16</f>
        <v>2800</v>
      </c>
      <c r="H15" s="97">
        <f>H17+H16</f>
        <v>20000</v>
      </c>
      <c r="I15" s="8"/>
      <c r="K15" s="77"/>
      <c r="L15" s="150"/>
      <c r="M15" s="43" t="s">
        <v>138</v>
      </c>
      <c r="N15" s="147" t="s">
        <v>139</v>
      </c>
      <c r="O15" s="148"/>
      <c r="P15" s="70">
        <v>45</v>
      </c>
      <c r="Q15" s="96">
        <v>21182</v>
      </c>
      <c r="R15" s="96">
        <v>151313</v>
      </c>
    </row>
    <row r="16" spans="1:18" ht="18" customHeight="1">
      <c r="A16" s="192"/>
      <c r="B16" s="38" t="s">
        <v>2</v>
      </c>
      <c r="C16" s="189" t="s">
        <v>32</v>
      </c>
      <c r="D16" s="190"/>
      <c r="E16" s="191"/>
      <c r="F16" s="68">
        <v>70</v>
      </c>
      <c r="G16" s="98">
        <v>2800</v>
      </c>
      <c r="H16" s="98">
        <v>20000</v>
      </c>
      <c r="I16" s="7"/>
      <c r="K16" s="152" t="s">
        <v>43</v>
      </c>
      <c r="L16" s="153"/>
      <c r="M16" s="153"/>
      <c r="N16" s="153"/>
      <c r="O16" s="154"/>
      <c r="P16" s="64">
        <v>50</v>
      </c>
      <c r="Q16" s="93">
        <f>SUM(Q17+Q18)</f>
        <v>0</v>
      </c>
      <c r="R16" s="93">
        <f>SUM(R17+R18)</f>
        <v>0</v>
      </c>
    </row>
    <row r="17" spans="1:18" ht="18" customHeight="1">
      <c r="A17" s="193"/>
      <c r="B17" s="38" t="s">
        <v>3</v>
      </c>
      <c r="C17" s="189" t="s">
        <v>0</v>
      </c>
      <c r="D17" s="190"/>
      <c r="E17" s="191"/>
      <c r="F17" s="68">
        <v>75</v>
      </c>
      <c r="G17" s="99"/>
      <c r="H17" s="99"/>
      <c r="I17" s="7"/>
      <c r="K17" s="171"/>
      <c r="L17" s="36" t="s">
        <v>2</v>
      </c>
      <c r="M17" s="41" t="s">
        <v>45</v>
      </c>
      <c r="N17" s="42"/>
      <c r="O17" s="43"/>
      <c r="P17" s="65">
        <v>60</v>
      </c>
      <c r="Q17" s="105"/>
      <c r="R17" s="96"/>
    </row>
    <row r="18" spans="1:18" ht="18" customHeight="1">
      <c r="A18" s="152" t="s">
        <v>10</v>
      </c>
      <c r="B18" s="153"/>
      <c r="C18" s="153"/>
      <c r="D18" s="153"/>
      <c r="E18" s="154"/>
      <c r="F18" s="69">
        <v>80</v>
      </c>
      <c r="G18" s="93">
        <f>G19+G22+G23+G24</f>
        <v>80416</v>
      </c>
      <c r="H18" s="93">
        <f>H19+H22+H23+H24</f>
        <v>109127</v>
      </c>
      <c r="I18" s="7"/>
      <c r="K18" s="172"/>
      <c r="L18" s="36" t="s">
        <v>3</v>
      </c>
      <c r="M18" s="41" t="s">
        <v>9</v>
      </c>
      <c r="N18" s="42"/>
      <c r="O18" s="43"/>
      <c r="P18" s="65">
        <v>70</v>
      </c>
      <c r="Q18" s="105"/>
      <c r="R18" s="96"/>
    </row>
    <row r="19" spans="1:18" ht="18" customHeight="1">
      <c r="A19" s="144" t="s">
        <v>11</v>
      </c>
      <c r="B19" s="145"/>
      <c r="C19" s="145"/>
      <c r="D19" s="145"/>
      <c r="E19" s="146"/>
      <c r="F19" s="65">
        <v>90</v>
      </c>
      <c r="G19" s="100">
        <f>G20+G21</f>
        <v>6638</v>
      </c>
      <c r="H19" s="100">
        <f>H20+H21</f>
        <v>6638</v>
      </c>
      <c r="I19" s="7"/>
      <c r="K19" s="152" t="s">
        <v>44</v>
      </c>
      <c r="L19" s="153"/>
      <c r="M19" s="153"/>
      <c r="N19" s="153"/>
      <c r="O19" s="154"/>
      <c r="P19" s="73">
        <v>80</v>
      </c>
      <c r="Q19" s="106">
        <f>SUM(Q20+Q21+Q22)</f>
        <v>1501</v>
      </c>
      <c r="R19" s="106">
        <f>SUM(R20+R21+R22)</f>
        <v>18999</v>
      </c>
    </row>
    <row r="20" spans="1:18" ht="18" customHeight="1">
      <c r="A20" s="171"/>
      <c r="B20" s="63" t="s">
        <v>2</v>
      </c>
      <c r="C20" s="147" t="s">
        <v>33</v>
      </c>
      <c r="D20" s="177"/>
      <c r="E20" s="148"/>
      <c r="F20" s="67">
        <v>100</v>
      </c>
      <c r="G20" s="96">
        <v>6638</v>
      </c>
      <c r="H20" s="96">
        <v>6638</v>
      </c>
      <c r="I20" s="7"/>
      <c r="K20" s="171"/>
      <c r="L20" s="36" t="s">
        <v>2</v>
      </c>
      <c r="M20" s="41" t="s">
        <v>46</v>
      </c>
      <c r="N20" s="42"/>
      <c r="O20" s="43"/>
      <c r="P20" s="65">
        <v>90</v>
      </c>
      <c r="Q20" s="105"/>
      <c r="R20" s="99"/>
    </row>
    <row r="21" spans="1:18" ht="18" customHeight="1">
      <c r="A21" s="172"/>
      <c r="B21" s="63" t="s">
        <v>3</v>
      </c>
      <c r="C21" s="138" t="s">
        <v>34</v>
      </c>
      <c r="D21" s="139"/>
      <c r="E21" s="140"/>
      <c r="F21" s="65">
        <v>110</v>
      </c>
      <c r="G21" s="96"/>
      <c r="H21" s="96"/>
      <c r="I21" s="7"/>
      <c r="K21" s="172"/>
      <c r="L21" s="36" t="s">
        <v>3</v>
      </c>
      <c r="M21" s="135" t="s">
        <v>140</v>
      </c>
      <c r="N21" s="136"/>
      <c r="O21" s="137"/>
      <c r="P21" s="65">
        <v>100</v>
      </c>
      <c r="Q21" s="105">
        <v>635</v>
      </c>
      <c r="R21" s="99">
        <v>74</v>
      </c>
    </row>
    <row r="22" spans="1:18" ht="18" customHeight="1">
      <c r="A22" s="144" t="s">
        <v>35</v>
      </c>
      <c r="B22" s="145"/>
      <c r="C22" s="145"/>
      <c r="D22" s="145"/>
      <c r="E22" s="146"/>
      <c r="F22" s="65">
        <v>120</v>
      </c>
      <c r="G22" s="96">
        <v>4057</v>
      </c>
      <c r="H22" s="96">
        <v>74</v>
      </c>
      <c r="I22" s="8"/>
      <c r="K22" s="173"/>
      <c r="L22" s="36" t="s">
        <v>4</v>
      </c>
      <c r="M22" s="41" t="s">
        <v>12</v>
      </c>
      <c r="N22" s="42"/>
      <c r="O22" s="43"/>
      <c r="P22" s="65">
        <v>110</v>
      </c>
      <c r="Q22" s="105">
        <v>866</v>
      </c>
      <c r="R22" s="96">
        <v>18925</v>
      </c>
    </row>
    <row r="23" spans="1:18" ht="18" customHeight="1" thickBot="1">
      <c r="A23" s="144" t="s">
        <v>36</v>
      </c>
      <c r="B23" s="145"/>
      <c r="C23" s="145"/>
      <c r="D23" s="145"/>
      <c r="E23" s="146"/>
      <c r="F23" s="65">
        <v>130</v>
      </c>
      <c r="G23" s="96"/>
      <c r="H23" s="96"/>
      <c r="I23" s="8"/>
      <c r="K23" s="79"/>
      <c r="L23" s="162"/>
      <c r="M23" s="163"/>
      <c r="N23" s="163"/>
      <c r="O23" s="164"/>
      <c r="P23" s="58"/>
      <c r="Q23" s="107"/>
      <c r="R23" s="108"/>
    </row>
    <row r="24" spans="1:18" ht="18" customHeight="1" thickBot="1">
      <c r="A24" s="188" t="s">
        <v>37</v>
      </c>
      <c r="B24" s="188"/>
      <c r="C24" s="188"/>
      <c r="D24" s="188"/>
      <c r="E24" s="188"/>
      <c r="F24" s="70">
        <v>140</v>
      </c>
      <c r="G24" s="96">
        <v>69721</v>
      </c>
      <c r="H24" s="96">
        <v>102415</v>
      </c>
      <c r="I24" s="7"/>
      <c r="J24" s="7"/>
      <c r="K24" s="165" t="s">
        <v>13</v>
      </c>
      <c r="L24" s="166"/>
      <c r="M24" s="166"/>
      <c r="N24" s="166"/>
      <c r="O24" s="167"/>
      <c r="P24" s="78">
        <v>120</v>
      </c>
      <c r="Q24" s="104">
        <f>Q10+Q16+Q19</f>
        <v>234564</v>
      </c>
      <c r="R24" s="104">
        <f>R10+R16+R19</f>
        <v>230880</v>
      </c>
    </row>
    <row r="25" spans="1:9" ht="18" customHeight="1" thickBot="1">
      <c r="A25" s="59"/>
      <c r="B25" s="60"/>
      <c r="C25" s="60"/>
      <c r="D25" s="60"/>
      <c r="E25" s="60"/>
      <c r="F25" s="71"/>
      <c r="G25" s="101"/>
      <c r="H25" s="102"/>
      <c r="I25" s="7"/>
    </row>
    <row r="26" spans="1:17" ht="18" customHeight="1" thickBot="1">
      <c r="A26" s="165" t="s">
        <v>13</v>
      </c>
      <c r="B26" s="166"/>
      <c r="C26" s="166"/>
      <c r="D26" s="166"/>
      <c r="E26" s="167"/>
      <c r="F26" s="72">
        <v>150</v>
      </c>
      <c r="G26" s="103">
        <f>G10+G18</f>
        <v>234564</v>
      </c>
      <c r="H26" s="104">
        <f>H10+H18</f>
        <v>230880</v>
      </c>
      <c r="I26" s="7"/>
      <c r="J26" s="7"/>
      <c r="K26" s="170" t="str">
        <f>A28</f>
        <v>Biedrības vadītājs:  Gunita Berķe       </v>
      </c>
      <c r="L26" s="170"/>
      <c r="M26" s="170"/>
      <c r="N26" s="170"/>
      <c r="O26" s="170"/>
      <c r="P26" s="49"/>
      <c r="Q26" s="1" t="s">
        <v>38</v>
      </c>
    </row>
    <row r="27" spans="1:17" ht="18" customHeight="1">
      <c r="A27" s="185"/>
      <c r="B27" s="185"/>
      <c r="C27" s="185"/>
      <c r="D27" s="185"/>
      <c r="E27" s="185"/>
      <c r="F27" s="58"/>
      <c r="I27" s="8"/>
      <c r="J27" s="7"/>
      <c r="N27" s="128" t="str">
        <f>D29</f>
        <v>(vārds, uzvārds)</v>
      </c>
      <c r="O27" s="10"/>
      <c r="P27" s="10"/>
      <c r="Q27" s="10" t="s">
        <v>26</v>
      </c>
    </row>
    <row r="28" spans="1:11" ht="18" customHeight="1">
      <c r="A28" s="170" t="s">
        <v>146</v>
      </c>
      <c r="B28" s="170"/>
      <c r="C28" s="170"/>
      <c r="D28" s="170"/>
      <c r="E28" s="170"/>
      <c r="F28" s="49"/>
      <c r="G28" s="1" t="s">
        <v>38</v>
      </c>
      <c r="I28" s="7"/>
      <c r="J28" s="7"/>
      <c r="K28" s="1" t="str">
        <f>A30</f>
        <v>20___.gada ___.______________________</v>
      </c>
    </row>
    <row r="29" spans="4:10" ht="18" customHeight="1">
      <c r="D29" s="128" t="s">
        <v>23</v>
      </c>
      <c r="E29" s="10"/>
      <c r="F29" s="10"/>
      <c r="G29" s="10" t="s">
        <v>26</v>
      </c>
      <c r="I29" s="7"/>
      <c r="J29" s="7"/>
    </row>
    <row r="30" spans="1:10" ht="18" customHeight="1">
      <c r="A30" s="1" t="s">
        <v>118</v>
      </c>
      <c r="I30" s="8"/>
      <c r="J30" s="7"/>
    </row>
    <row r="31" ht="18" customHeight="1">
      <c r="J31" s="7"/>
    </row>
    <row r="32" ht="18" customHeight="1">
      <c r="J32" s="7"/>
    </row>
    <row r="33" ht="12.75" customHeight="1">
      <c r="J33" s="7"/>
    </row>
    <row r="34" spans="10:18" ht="12.75" customHeight="1">
      <c r="J34" s="7"/>
      <c r="K34" s="56"/>
      <c r="L34" s="56"/>
      <c r="M34" s="56"/>
      <c r="N34" s="56"/>
      <c r="O34" s="56"/>
      <c r="P34" s="56"/>
      <c r="Q34" s="56"/>
      <c r="R34" s="56"/>
    </row>
    <row r="35" ht="12.75" customHeight="1"/>
    <row r="36" spans="1:18" s="56" customFormat="1" ht="12.75" customHeight="1">
      <c r="A36" s="1"/>
      <c r="B36" s="1"/>
      <c r="C36" s="1"/>
      <c r="D36" s="1"/>
      <c r="E36" s="1"/>
      <c r="F36" s="1"/>
      <c r="G36" s="1"/>
      <c r="H36" s="1"/>
      <c r="K36" s="1"/>
      <c r="L36" s="1"/>
      <c r="M36" s="1"/>
      <c r="N36" s="1"/>
      <c r="O36" s="1"/>
      <c r="P36" s="1"/>
      <c r="Q36" s="1"/>
      <c r="R36" s="1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56">
    <mergeCell ref="K2:R2"/>
    <mergeCell ref="K5:R5"/>
    <mergeCell ref="A2:H2"/>
    <mergeCell ref="A5:H5"/>
    <mergeCell ref="A23:E23"/>
    <mergeCell ref="A24:E24"/>
    <mergeCell ref="C21:E21"/>
    <mergeCell ref="C16:E16"/>
    <mergeCell ref="A16:A17"/>
    <mergeCell ref="C17:E17"/>
    <mergeCell ref="A19:E19"/>
    <mergeCell ref="A18:E18"/>
    <mergeCell ref="A4:D4"/>
    <mergeCell ref="A27:E27"/>
    <mergeCell ref="A28:E28"/>
    <mergeCell ref="A26:E26"/>
    <mergeCell ref="A3:D3"/>
    <mergeCell ref="E3:H3"/>
    <mergeCell ref="C20:E20"/>
    <mergeCell ref="E4:H4"/>
    <mergeCell ref="C14:E14"/>
    <mergeCell ref="C13:E13"/>
    <mergeCell ref="A9:E9"/>
    <mergeCell ref="A8:H8"/>
    <mergeCell ref="A6:D6"/>
    <mergeCell ref="A20:A21"/>
    <mergeCell ref="M12:O12"/>
    <mergeCell ref="L23:O23"/>
    <mergeCell ref="K24:O24"/>
    <mergeCell ref="A13:A14"/>
    <mergeCell ref="K26:O26"/>
    <mergeCell ref="K19:O19"/>
    <mergeCell ref="K20:K22"/>
    <mergeCell ref="A15:E15"/>
    <mergeCell ref="K17:K18"/>
    <mergeCell ref="A22:E22"/>
    <mergeCell ref="Q6:R6"/>
    <mergeCell ref="K16:O16"/>
    <mergeCell ref="G6:H6"/>
    <mergeCell ref="A10:E10"/>
    <mergeCell ref="A12:E12"/>
    <mergeCell ref="K6:N6"/>
    <mergeCell ref="K8:R8"/>
    <mergeCell ref="K9:O9"/>
    <mergeCell ref="K10:O10"/>
    <mergeCell ref="M11:O11"/>
    <mergeCell ref="M21:O21"/>
    <mergeCell ref="K3:N3"/>
    <mergeCell ref="O3:R3"/>
    <mergeCell ref="K4:N4"/>
    <mergeCell ref="O4:R4"/>
    <mergeCell ref="A11:E11"/>
    <mergeCell ref="N14:O14"/>
    <mergeCell ref="N15:O15"/>
    <mergeCell ref="L14:L15"/>
    <mergeCell ref="M13:O13"/>
  </mergeCells>
  <printOptions/>
  <pageMargins left="0.7480314960629921" right="0.15748031496062992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showGridLines="0" zoomScalePageLayoutView="0" workbookViewId="0" topLeftCell="A1">
      <selection activeCell="H26" sqref="H26"/>
    </sheetView>
  </sheetViews>
  <sheetFormatPr defaultColWidth="9.140625" defaultRowHeight="12.75"/>
  <cols>
    <col min="1" max="1" width="4.00390625" style="2" customWidth="1"/>
    <col min="2" max="2" width="3.7109375" style="2" customWidth="1"/>
    <col min="3" max="3" width="48.00390625" style="2" customWidth="1"/>
    <col min="4" max="4" width="8.00390625" style="2" customWidth="1"/>
    <col min="5" max="6" width="11.421875" style="2" customWidth="1"/>
    <col min="7" max="16384" width="9.140625" style="2" customWidth="1"/>
  </cols>
  <sheetData>
    <row r="2" spans="1:6" ht="13.5" customHeight="1">
      <c r="A2" s="138" t="s">
        <v>144</v>
      </c>
      <c r="B2" s="139"/>
      <c r="C2" s="139"/>
      <c r="D2" s="139"/>
      <c r="E2" s="136"/>
      <c r="F2" s="137"/>
    </row>
    <row r="3" spans="1:6" ht="22.5" customHeight="1" hidden="1">
      <c r="A3" s="151" t="s">
        <v>15</v>
      </c>
      <c r="B3" s="151"/>
      <c r="C3" s="151"/>
      <c r="D3" s="9"/>
      <c r="E3" s="208"/>
      <c r="F3" s="208"/>
    </row>
    <row r="4" spans="1:6" ht="6" customHeight="1" hidden="1">
      <c r="A4" s="151" t="s">
        <v>16</v>
      </c>
      <c r="B4" s="151"/>
      <c r="C4" s="151"/>
      <c r="D4" s="9"/>
      <c r="E4" s="208"/>
      <c r="F4" s="208"/>
    </row>
    <row r="5" spans="1:6" ht="12.75" customHeight="1">
      <c r="A5" s="138" t="s">
        <v>142</v>
      </c>
      <c r="B5" s="139"/>
      <c r="C5" s="139"/>
      <c r="D5" s="139"/>
      <c r="E5" s="136"/>
      <c r="F5" s="137"/>
    </row>
    <row r="6" spans="1:6" ht="13.5" customHeight="1" hidden="1">
      <c r="A6" s="209" t="s">
        <v>17</v>
      </c>
      <c r="B6" s="209"/>
      <c r="C6" s="209"/>
      <c r="D6" s="12"/>
      <c r="E6" s="12" t="s">
        <v>21</v>
      </c>
      <c r="F6" s="13" t="s">
        <v>19</v>
      </c>
    </row>
    <row r="7" spans="1:6" ht="3.75" customHeight="1">
      <c r="A7" s="210"/>
      <c r="B7" s="210"/>
      <c r="C7" s="210"/>
      <c r="D7" s="210"/>
      <c r="E7" s="210"/>
      <c r="F7" s="210"/>
    </row>
    <row r="8" spans="1:6" ht="22.5" customHeight="1">
      <c r="A8" s="212" t="s">
        <v>155</v>
      </c>
      <c r="B8" s="212"/>
      <c r="C8" s="212"/>
      <c r="D8" s="212"/>
      <c r="E8" s="212"/>
      <c r="F8" s="212"/>
    </row>
    <row r="9" spans="1:6" ht="9" customHeight="1">
      <c r="A9" s="211"/>
      <c r="B9" s="211"/>
      <c r="C9" s="211"/>
      <c r="D9" s="211"/>
      <c r="E9" s="211"/>
      <c r="F9" s="211"/>
    </row>
    <row r="10" spans="1:6" ht="37.5" customHeight="1">
      <c r="A10" s="53" t="s">
        <v>14</v>
      </c>
      <c r="B10" s="213" t="s">
        <v>132</v>
      </c>
      <c r="C10" s="214"/>
      <c r="D10" s="55" t="s">
        <v>126</v>
      </c>
      <c r="E10" s="53" t="s">
        <v>20</v>
      </c>
      <c r="F10" s="53" t="s">
        <v>133</v>
      </c>
    </row>
    <row r="11" spans="1:6" ht="18.75" customHeight="1">
      <c r="A11" s="3" t="s">
        <v>53</v>
      </c>
      <c r="B11" s="204" t="s">
        <v>47</v>
      </c>
      <c r="C11" s="204"/>
      <c r="D11" s="70">
        <v>10</v>
      </c>
      <c r="E11" s="109"/>
      <c r="F11" s="109">
        <v>9</v>
      </c>
    </row>
    <row r="12" spans="1:6" ht="18.75" customHeight="1">
      <c r="A12" s="3" t="s">
        <v>54</v>
      </c>
      <c r="B12" s="201" t="s">
        <v>48</v>
      </c>
      <c r="C12" s="201"/>
      <c r="D12" s="68">
        <v>20</v>
      </c>
      <c r="E12" s="109">
        <v>66026</v>
      </c>
      <c r="F12" s="109">
        <v>178108</v>
      </c>
    </row>
    <row r="13" spans="1:6" ht="18.75" customHeight="1">
      <c r="A13" s="3" t="s">
        <v>55</v>
      </c>
      <c r="B13" s="201" t="s">
        <v>49</v>
      </c>
      <c r="C13" s="201"/>
      <c r="D13" s="68">
        <v>30</v>
      </c>
      <c r="E13" s="109"/>
      <c r="F13" s="109"/>
    </row>
    <row r="14" spans="1:6" ht="18.75" customHeight="1">
      <c r="A14" s="3" t="s">
        <v>56</v>
      </c>
      <c r="B14" s="204" t="s">
        <v>50</v>
      </c>
      <c r="C14" s="204"/>
      <c r="D14" s="70">
        <v>40</v>
      </c>
      <c r="E14" s="109">
        <v>2350</v>
      </c>
      <c r="F14" s="109">
        <v>2340</v>
      </c>
    </row>
    <row r="15" spans="1:6" ht="18.75" customHeight="1">
      <c r="A15" s="3" t="s">
        <v>57</v>
      </c>
      <c r="B15" s="204" t="s">
        <v>51</v>
      </c>
      <c r="C15" s="204"/>
      <c r="D15" s="70">
        <v>50</v>
      </c>
      <c r="E15" s="110">
        <v>1719</v>
      </c>
      <c r="F15" s="110">
        <v>1582</v>
      </c>
    </row>
    <row r="16" spans="1:6" ht="18.75" customHeight="1">
      <c r="A16" s="4" t="s">
        <v>58</v>
      </c>
      <c r="B16" s="204" t="s">
        <v>134</v>
      </c>
      <c r="C16" s="204"/>
      <c r="D16" s="65">
        <v>55</v>
      </c>
      <c r="E16" s="110">
        <v>6959</v>
      </c>
      <c r="F16" s="110">
        <v>97497</v>
      </c>
    </row>
    <row r="17" spans="1:6" ht="18.75" customHeight="1">
      <c r="A17" s="4" t="s">
        <v>59</v>
      </c>
      <c r="B17" s="202" t="s">
        <v>52</v>
      </c>
      <c r="C17" s="203"/>
      <c r="D17" s="65">
        <v>60</v>
      </c>
      <c r="E17" s="109">
        <v>3944</v>
      </c>
      <c r="F17" s="109">
        <v>2393</v>
      </c>
    </row>
    <row r="18" spans="1:6" ht="18.75" customHeight="1">
      <c r="A18" s="83" t="s">
        <v>61</v>
      </c>
      <c r="B18" s="215" t="s">
        <v>60</v>
      </c>
      <c r="C18" s="216"/>
      <c r="D18" s="84">
        <v>70</v>
      </c>
      <c r="E18" s="111">
        <f>E11+E12+E13+E14+E15+E16+E17</f>
        <v>80998</v>
      </c>
      <c r="F18" s="111">
        <f>F11+F12+F13+F14+F15+F16+F17</f>
        <v>281929</v>
      </c>
    </row>
    <row r="19" spans="1:6" ht="18.75" customHeight="1">
      <c r="A19" s="3" t="s">
        <v>69</v>
      </c>
      <c r="B19" s="204" t="s">
        <v>62</v>
      </c>
      <c r="C19" s="204"/>
      <c r="D19" s="70">
        <v>80</v>
      </c>
      <c r="E19" s="109"/>
      <c r="F19" s="109"/>
    </row>
    <row r="20" spans="1:6" ht="18.75" customHeight="1">
      <c r="A20" s="197"/>
      <c r="B20" s="4" t="s">
        <v>2</v>
      </c>
      <c r="C20" s="4" t="s">
        <v>63</v>
      </c>
      <c r="D20" s="70">
        <v>90</v>
      </c>
      <c r="E20" s="109"/>
      <c r="F20" s="109"/>
    </row>
    <row r="21" spans="1:6" ht="18.75" customHeight="1">
      <c r="A21" s="198"/>
      <c r="B21" s="4" t="s">
        <v>3</v>
      </c>
      <c r="C21" s="4" t="s">
        <v>64</v>
      </c>
      <c r="D21" s="70">
        <v>100</v>
      </c>
      <c r="E21" s="110"/>
      <c r="F21" s="110"/>
    </row>
    <row r="22" spans="1:6" ht="18.75" customHeight="1">
      <c r="A22" s="198"/>
      <c r="B22" s="4" t="s">
        <v>4</v>
      </c>
      <c r="C22" s="4" t="s">
        <v>65</v>
      </c>
      <c r="D22" s="70">
        <v>110</v>
      </c>
      <c r="E22" s="110">
        <v>12061</v>
      </c>
      <c r="F22" s="110">
        <v>3603</v>
      </c>
    </row>
    <row r="23" spans="1:6" ht="18.75" customHeight="1">
      <c r="A23" s="198"/>
      <c r="B23" s="4" t="s">
        <v>5</v>
      </c>
      <c r="C23" s="4" t="s">
        <v>66</v>
      </c>
      <c r="D23" s="70">
        <v>120</v>
      </c>
      <c r="E23" s="110">
        <v>2845</v>
      </c>
      <c r="F23" s="110">
        <v>807</v>
      </c>
    </row>
    <row r="24" spans="1:6" ht="24" customHeight="1">
      <c r="A24" s="198"/>
      <c r="B24" s="4" t="s">
        <v>6</v>
      </c>
      <c r="C24" s="19" t="s">
        <v>67</v>
      </c>
      <c r="D24" s="67">
        <v>130</v>
      </c>
      <c r="E24" s="110">
        <v>0</v>
      </c>
      <c r="F24" s="110">
        <v>40</v>
      </c>
    </row>
    <row r="25" spans="1:6" ht="18.75" customHeight="1">
      <c r="A25" s="199"/>
      <c r="B25" s="4" t="s">
        <v>8</v>
      </c>
      <c r="C25" s="19" t="s">
        <v>68</v>
      </c>
      <c r="D25" s="67">
        <v>140</v>
      </c>
      <c r="E25" s="110">
        <v>44910</v>
      </c>
      <c r="F25" s="110">
        <v>126166</v>
      </c>
    </row>
    <row r="26" spans="1:6" ht="18.75" customHeight="1">
      <c r="A26" s="3" t="s">
        <v>71</v>
      </c>
      <c r="B26" s="202" t="s">
        <v>70</v>
      </c>
      <c r="C26" s="203"/>
      <c r="D26" s="65">
        <v>150</v>
      </c>
      <c r="E26" s="110"/>
      <c r="F26" s="110"/>
    </row>
    <row r="27" spans="1:6" ht="18.75" customHeight="1">
      <c r="A27" s="83" t="s">
        <v>72</v>
      </c>
      <c r="B27" s="194" t="s">
        <v>73</v>
      </c>
      <c r="C27" s="194"/>
      <c r="D27" s="81">
        <v>160</v>
      </c>
      <c r="E27" s="112">
        <f>E20+E21+E22+E23+E24+E25+E26</f>
        <v>59816</v>
      </c>
      <c r="F27" s="112">
        <f>F20+F21+F22+F23+F24+F25+I27+F26</f>
        <v>130616</v>
      </c>
    </row>
    <row r="28" spans="1:6" ht="18.75" customHeight="1">
      <c r="A28" s="85" t="s">
        <v>135</v>
      </c>
      <c r="B28" s="195" t="s">
        <v>74</v>
      </c>
      <c r="C28" s="195"/>
      <c r="D28" s="86">
        <v>170</v>
      </c>
      <c r="E28" s="113">
        <f>E18-E27</f>
        <v>21182</v>
      </c>
      <c r="F28" s="114">
        <f>F18-F27</f>
        <v>151313</v>
      </c>
    </row>
    <row r="29" spans="1:6" ht="22.5" customHeight="1">
      <c r="A29" s="20"/>
      <c r="B29" s="196"/>
      <c r="C29" s="196"/>
      <c r="D29" s="52"/>
      <c r="E29" s="21"/>
      <c r="F29" s="24"/>
    </row>
    <row r="30" spans="1:8" ht="15.75" customHeight="1">
      <c r="A30" s="23" t="s">
        <v>147</v>
      </c>
      <c r="B30" s="23"/>
      <c r="C30" s="23"/>
      <c r="D30" s="23"/>
      <c r="E30" s="23"/>
      <c r="F30" s="124" t="s">
        <v>75</v>
      </c>
      <c r="G30" s="23"/>
      <c r="H30" s="23"/>
    </row>
    <row r="31" spans="1:8" ht="11.25" customHeight="1">
      <c r="A31" s="1"/>
      <c r="B31" s="1"/>
      <c r="C31" s="128" t="s">
        <v>24</v>
      </c>
      <c r="D31" s="22"/>
      <c r="E31" s="10"/>
      <c r="F31" s="10" t="s">
        <v>25</v>
      </c>
      <c r="G31" s="10"/>
      <c r="H31" s="1"/>
    </row>
    <row r="32" spans="1:8" ht="21" customHeight="1">
      <c r="A32" s="1" t="s">
        <v>119</v>
      </c>
      <c r="B32" s="1"/>
      <c r="C32" s="1"/>
      <c r="D32" s="1"/>
      <c r="E32" s="1"/>
      <c r="F32" s="1"/>
      <c r="G32" s="1"/>
      <c r="H32" s="1"/>
    </row>
    <row r="33" spans="1:6" ht="12" customHeight="1">
      <c r="A33" s="20"/>
      <c r="B33" s="200"/>
      <c r="C33" s="200"/>
      <c r="D33" s="21"/>
      <c r="E33" s="21"/>
      <c r="F33" s="21"/>
    </row>
    <row r="34" spans="1:6" ht="15" customHeight="1">
      <c r="A34" s="20"/>
      <c r="B34" s="200"/>
      <c r="C34" s="200"/>
      <c r="D34" s="21"/>
      <c r="E34" s="21"/>
      <c r="F34" s="21"/>
    </row>
    <row r="35" spans="1:6" ht="15" customHeight="1">
      <c r="A35" s="20"/>
      <c r="B35" s="200"/>
      <c r="C35" s="200"/>
      <c r="D35" s="21"/>
      <c r="E35" s="21"/>
      <c r="F35" s="21"/>
    </row>
    <row r="36" spans="1:6" ht="16.5" customHeight="1">
      <c r="A36" s="20"/>
      <c r="B36" s="200"/>
      <c r="C36" s="200"/>
      <c r="D36" s="21"/>
      <c r="E36" s="21"/>
      <c r="F36" s="21"/>
    </row>
    <row r="37" spans="1:6" ht="15.75" customHeight="1">
      <c r="A37" s="20"/>
      <c r="B37" s="200"/>
      <c r="C37" s="200"/>
      <c r="D37" s="21"/>
      <c r="E37" s="21"/>
      <c r="F37" s="21"/>
    </row>
    <row r="38" spans="1:6" ht="13.5" customHeight="1">
      <c r="A38" s="20"/>
      <c r="B38" s="207"/>
      <c r="C38" s="207"/>
      <c r="D38" s="51"/>
      <c r="E38" s="21"/>
      <c r="F38" s="21"/>
    </row>
    <row r="39" spans="1:6" ht="16.5" customHeight="1">
      <c r="A39" s="20"/>
      <c r="B39" s="200"/>
      <c r="C39" s="200"/>
      <c r="D39" s="21"/>
      <c r="E39" s="21"/>
      <c r="F39" s="21"/>
    </row>
    <row r="40" spans="1:6" ht="22.5" customHeight="1">
      <c r="A40" s="20"/>
      <c r="B40" s="200"/>
      <c r="C40" s="200"/>
      <c r="D40" s="21"/>
      <c r="E40" s="21"/>
      <c r="F40" s="21"/>
    </row>
    <row r="41" spans="1:6" ht="11.25">
      <c r="A41" s="205"/>
      <c r="B41" s="205"/>
      <c r="C41" s="205"/>
      <c r="D41" s="205"/>
      <c r="E41" s="205"/>
      <c r="F41" s="205"/>
    </row>
    <row r="42" spans="1:6" ht="11.25">
      <c r="A42" s="205"/>
      <c r="B42" s="205"/>
      <c r="C42" s="205"/>
      <c r="D42" s="205"/>
      <c r="E42" s="205"/>
      <c r="F42" s="205"/>
    </row>
    <row r="43" spans="1:6" ht="12">
      <c r="A43" s="206"/>
      <c r="B43" s="206"/>
      <c r="C43" s="206"/>
      <c r="D43" s="206"/>
      <c r="E43" s="206"/>
      <c r="F43" s="206"/>
    </row>
    <row r="44" spans="1:6" ht="11.25">
      <c r="A44" s="205"/>
      <c r="B44" s="205"/>
      <c r="C44" s="205"/>
      <c r="D44" s="205"/>
      <c r="E44" s="205"/>
      <c r="F44" s="205"/>
    </row>
  </sheetData>
  <sheetProtection/>
  <mergeCells count="37">
    <mergeCell ref="A2:F2"/>
    <mergeCell ref="A5:F5"/>
    <mergeCell ref="B16:C16"/>
    <mergeCell ref="A8:F8"/>
    <mergeCell ref="B34:C34"/>
    <mergeCell ref="B33:C33"/>
    <mergeCell ref="A3:C3"/>
    <mergeCell ref="B10:C10"/>
    <mergeCell ref="B17:C17"/>
    <mergeCell ref="B18:C18"/>
    <mergeCell ref="E3:F3"/>
    <mergeCell ref="B14:C14"/>
    <mergeCell ref="B11:C11"/>
    <mergeCell ref="B15:C15"/>
    <mergeCell ref="A4:C4"/>
    <mergeCell ref="E4:F4"/>
    <mergeCell ref="A6:C6"/>
    <mergeCell ref="A7:F7"/>
    <mergeCell ref="A9:F9"/>
    <mergeCell ref="B37:C37"/>
    <mergeCell ref="A44:F44"/>
    <mergeCell ref="B39:C39"/>
    <mergeCell ref="B40:C40"/>
    <mergeCell ref="A41:F41"/>
    <mergeCell ref="A42:F42"/>
    <mergeCell ref="A43:F43"/>
    <mergeCell ref="B38:C38"/>
    <mergeCell ref="B27:C27"/>
    <mergeCell ref="B28:C28"/>
    <mergeCell ref="B29:C29"/>
    <mergeCell ref="A20:A25"/>
    <mergeCell ref="B36:C36"/>
    <mergeCell ref="B12:C12"/>
    <mergeCell ref="B26:C26"/>
    <mergeCell ref="B19:C19"/>
    <mergeCell ref="B13:C1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zoomScalePageLayoutView="0" workbookViewId="0" topLeftCell="A10">
      <selection activeCell="G46" sqref="G46"/>
    </sheetView>
  </sheetViews>
  <sheetFormatPr defaultColWidth="9.140625" defaultRowHeight="12.75"/>
  <cols>
    <col min="1" max="1" width="4.00390625" style="2" customWidth="1"/>
    <col min="2" max="3" width="3.7109375" style="2" customWidth="1"/>
    <col min="4" max="4" width="4.421875" style="2" customWidth="1"/>
    <col min="5" max="5" width="40.421875" style="2" customWidth="1"/>
    <col min="6" max="6" width="8.7109375" style="2" customWidth="1"/>
    <col min="7" max="8" width="13.7109375" style="2" customWidth="1"/>
    <col min="9" max="16384" width="9.140625" style="2" customWidth="1"/>
  </cols>
  <sheetData>
    <row r="1" spans="1:8" ht="15.75" customHeight="1">
      <c r="A1" s="147" t="s">
        <v>141</v>
      </c>
      <c r="B1" s="177"/>
      <c r="C1" s="177"/>
      <c r="D1" s="177"/>
      <c r="E1" s="177"/>
      <c r="F1" s="238"/>
      <c r="G1" s="238"/>
      <c r="H1" s="239"/>
    </row>
    <row r="2" spans="1:8" ht="22.5" customHeight="1" hidden="1">
      <c r="A2" s="138" t="s">
        <v>15</v>
      </c>
      <c r="B2" s="139"/>
      <c r="C2" s="139"/>
      <c r="D2" s="139"/>
      <c r="E2" s="140"/>
      <c r="F2" s="31"/>
      <c r="G2" s="236"/>
      <c r="H2" s="237"/>
    </row>
    <row r="3" spans="1:8" ht="22.5" customHeight="1" hidden="1">
      <c r="A3" s="138" t="s">
        <v>16</v>
      </c>
      <c r="B3" s="139"/>
      <c r="C3" s="139"/>
      <c r="D3" s="139"/>
      <c r="E3" s="140"/>
      <c r="F3" s="31"/>
      <c r="G3" s="236"/>
      <c r="H3" s="237"/>
    </row>
    <row r="4" spans="1:8" ht="14.25" customHeight="1">
      <c r="A4" s="138" t="s">
        <v>142</v>
      </c>
      <c r="B4" s="139"/>
      <c r="C4" s="139"/>
      <c r="D4" s="139"/>
      <c r="E4" s="139"/>
      <c r="F4" s="136"/>
      <c r="G4" s="136"/>
      <c r="H4" s="137"/>
    </row>
    <row r="5" spans="1:8" ht="22.5" customHeight="1" hidden="1">
      <c r="A5" s="219" t="s">
        <v>17</v>
      </c>
      <c r="B5" s="219"/>
      <c r="C5" s="219"/>
      <c r="D5" s="219"/>
      <c r="E5" s="219"/>
      <c r="F5" s="11"/>
      <c r="G5" s="11" t="s">
        <v>21</v>
      </c>
      <c r="H5" s="14" t="s">
        <v>19</v>
      </c>
    </row>
    <row r="6" spans="1:8" ht="4.5" customHeight="1">
      <c r="A6" s="210"/>
      <c r="B6" s="210"/>
      <c r="C6" s="210"/>
      <c r="D6" s="210"/>
      <c r="E6" s="210"/>
      <c r="F6" s="210"/>
      <c r="G6" s="210"/>
      <c r="H6" s="210"/>
    </row>
    <row r="7" spans="1:8" ht="24.75" customHeight="1">
      <c r="A7" s="212" t="s">
        <v>156</v>
      </c>
      <c r="B7" s="212"/>
      <c r="C7" s="212"/>
      <c r="D7" s="212"/>
      <c r="E7" s="212"/>
      <c r="F7" s="212"/>
      <c r="G7" s="212"/>
      <c r="H7" s="212"/>
    </row>
    <row r="8" spans="1:8" ht="4.5" customHeight="1">
      <c r="A8" s="211"/>
      <c r="B8" s="211"/>
      <c r="C8" s="211"/>
      <c r="D8" s="211"/>
      <c r="E8" s="211"/>
      <c r="F8" s="211"/>
      <c r="G8" s="211"/>
      <c r="H8" s="211"/>
    </row>
    <row r="9" spans="1:8" ht="37.5" customHeight="1">
      <c r="A9" s="53" t="s">
        <v>14</v>
      </c>
      <c r="B9" s="213" t="s">
        <v>132</v>
      </c>
      <c r="C9" s="241"/>
      <c r="D9" s="241"/>
      <c r="E9" s="214"/>
      <c r="F9" s="53" t="s">
        <v>126</v>
      </c>
      <c r="G9" s="53" t="s">
        <v>20</v>
      </c>
      <c r="H9" s="53" t="s">
        <v>29</v>
      </c>
    </row>
    <row r="10" spans="1:8" ht="20.25" customHeight="1">
      <c r="A10" s="87" t="s">
        <v>53</v>
      </c>
      <c r="B10" s="242" t="s">
        <v>104</v>
      </c>
      <c r="C10" s="242"/>
      <c r="D10" s="242"/>
      <c r="E10" s="242"/>
      <c r="F10" s="88">
        <v>10</v>
      </c>
      <c r="G10" s="115">
        <f>H41</f>
        <v>124244</v>
      </c>
      <c r="H10" s="115">
        <f>SUM(H11+H12)</f>
        <v>76422</v>
      </c>
    </row>
    <row r="11" spans="1:8" ht="24" customHeight="1">
      <c r="A11" s="234"/>
      <c r="B11" s="4" t="s">
        <v>2</v>
      </c>
      <c r="C11" s="228" t="s">
        <v>127</v>
      </c>
      <c r="D11" s="229"/>
      <c r="E11" s="230"/>
      <c r="F11" s="70">
        <v>12</v>
      </c>
      <c r="G11" s="109"/>
      <c r="H11" s="109"/>
    </row>
    <row r="12" spans="1:8" ht="24" customHeight="1">
      <c r="A12" s="235"/>
      <c r="B12" s="4" t="s">
        <v>3</v>
      </c>
      <c r="C12" s="228" t="s">
        <v>128</v>
      </c>
      <c r="D12" s="229"/>
      <c r="E12" s="230"/>
      <c r="F12" s="70">
        <v>14</v>
      </c>
      <c r="G12" s="109">
        <v>76422</v>
      </c>
      <c r="H12" s="109">
        <v>76422</v>
      </c>
    </row>
    <row r="13" spans="1:8" ht="20.25" customHeight="1">
      <c r="A13" s="80" t="s">
        <v>54</v>
      </c>
      <c r="B13" s="240" t="s">
        <v>105</v>
      </c>
      <c r="C13" s="240"/>
      <c r="D13" s="240"/>
      <c r="E13" s="240"/>
      <c r="F13" s="82">
        <v>20</v>
      </c>
      <c r="G13" s="111">
        <f>G21+G14</f>
        <v>66026</v>
      </c>
      <c r="H13" s="111">
        <f>H21+H14</f>
        <v>178108</v>
      </c>
    </row>
    <row r="14" spans="1:8" ht="18.75" customHeight="1">
      <c r="A14" s="232"/>
      <c r="B14" s="4" t="s">
        <v>2</v>
      </c>
      <c r="C14" s="218" t="s">
        <v>129</v>
      </c>
      <c r="D14" s="218"/>
      <c r="E14" s="218"/>
      <c r="F14" s="70">
        <v>30</v>
      </c>
      <c r="G14" s="109">
        <f>G15+G16+G17+G18+G19+G20</f>
        <v>0</v>
      </c>
      <c r="H14" s="116">
        <f>H15+H16+H17+H18+H19+H20</f>
        <v>0</v>
      </c>
    </row>
    <row r="15" spans="1:9" ht="17.25" customHeight="1">
      <c r="A15" s="232"/>
      <c r="B15" s="217"/>
      <c r="C15" s="4" t="s">
        <v>76</v>
      </c>
      <c r="D15" s="218" t="s">
        <v>103</v>
      </c>
      <c r="E15" s="218"/>
      <c r="F15" s="70">
        <v>40</v>
      </c>
      <c r="G15" s="117"/>
      <c r="H15" s="109"/>
      <c r="I15" s="26"/>
    </row>
    <row r="16" spans="1:8" ht="18.75" customHeight="1">
      <c r="A16" s="232"/>
      <c r="B16" s="217"/>
      <c r="C16" s="4" t="s">
        <v>77</v>
      </c>
      <c r="D16" s="218" t="s">
        <v>78</v>
      </c>
      <c r="E16" s="218"/>
      <c r="F16" s="70">
        <v>50</v>
      </c>
      <c r="G16" s="118"/>
      <c r="H16" s="119"/>
    </row>
    <row r="17" spans="1:8" ht="16.5" customHeight="1">
      <c r="A17" s="232"/>
      <c r="B17" s="217"/>
      <c r="C17" s="4" t="s">
        <v>80</v>
      </c>
      <c r="D17" s="218" t="s">
        <v>84</v>
      </c>
      <c r="E17" s="218"/>
      <c r="F17" s="70">
        <v>60</v>
      </c>
      <c r="G17" s="120"/>
      <c r="H17" s="109"/>
    </row>
    <row r="18" spans="1:8" ht="18" customHeight="1">
      <c r="A18" s="232"/>
      <c r="B18" s="217"/>
      <c r="C18" s="4" t="s">
        <v>81</v>
      </c>
      <c r="D18" s="218" t="s">
        <v>79</v>
      </c>
      <c r="E18" s="218"/>
      <c r="F18" s="70">
        <v>70</v>
      </c>
      <c r="G18" s="110"/>
      <c r="H18" s="110"/>
    </row>
    <row r="19" spans="1:8" ht="18.75" customHeight="1">
      <c r="A19" s="232"/>
      <c r="B19" s="217"/>
      <c r="C19" s="4" t="s">
        <v>82</v>
      </c>
      <c r="D19" s="218" t="s">
        <v>85</v>
      </c>
      <c r="E19" s="218"/>
      <c r="F19" s="70">
        <v>80</v>
      </c>
      <c r="G19" s="110"/>
      <c r="H19" s="110"/>
    </row>
    <row r="20" spans="1:8" ht="18.75" customHeight="1">
      <c r="A20" s="232"/>
      <c r="B20" s="217"/>
      <c r="C20" s="4" t="s">
        <v>83</v>
      </c>
      <c r="D20" s="218" t="s">
        <v>86</v>
      </c>
      <c r="E20" s="218"/>
      <c r="F20" s="70">
        <v>90</v>
      </c>
      <c r="G20" s="110"/>
      <c r="H20" s="110"/>
    </row>
    <row r="21" spans="1:8" ht="18.75" customHeight="1">
      <c r="A21" s="232"/>
      <c r="B21" s="4" t="s">
        <v>3</v>
      </c>
      <c r="C21" s="218" t="s">
        <v>130</v>
      </c>
      <c r="D21" s="218"/>
      <c r="E21" s="218"/>
      <c r="F21" s="70">
        <v>100</v>
      </c>
      <c r="G21" s="110">
        <f>G22+G23+G24+G25+G26+G27</f>
        <v>66026</v>
      </c>
      <c r="H21" s="110">
        <v>178108</v>
      </c>
    </row>
    <row r="22" spans="1:8" ht="17.25" customHeight="1">
      <c r="A22" s="232"/>
      <c r="B22" s="217"/>
      <c r="C22" s="4" t="s">
        <v>87</v>
      </c>
      <c r="D22" s="218" t="s">
        <v>103</v>
      </c>
      <c r="E22" s="218"/>
      <c r="F22" s="70">
        <v>110</v>
      </c>
      <c r="G22" s="110">
        <v>64026</v>
      </c>
      <c r="H22" s="110">
        <v>175021</v>
      </c>
    </row>
    <row r="23" spans="1:8" ht="18.75" customHeight="1">
      <c r="A23" s="232"/>
      <c r="B23" s="217"/>
      <c r="C23" s="4" t="s">
        <v>88</v>
      </c>
      <c r="D23" s="218" t="s">
        <v>78</v>
      </c>
      <c r="E23" s="218"/>
      <c r="F23" s="70">
        <v>120</v>
      </c>
      <c r="G23" s="110"/>
      <c r="H23" s="110"/>
    </row>
    <row r="24" spans="1:8" ht="20.25" customHeight="1">
      <c r="A24" s="232"/>
      <c r="B24" s="217"/>
      <c r="C24" s="4" t="s">
        <v>89</v>
      </c>
      <c r="D24" s="218" t="s">
        <v>84</v>
      </c>
      <c r="E24" s="218"/>
      <c r="F24" s="70">
        <v>130</v>
      </c>
      <c r="G24" s="110">
        <v>1454</v>
      </c>
      <c r="H24" s="110">
        <v>2620</v>
      </c>
    </row>
    <row r="25" spans="1:8" ht="18.75" customHeight="1">
      <c r="A25" s="232"/>
      <c r="B25" s="217"/>
      <c r="C25" s="4" t="s">
        <v>90</v>
      </c>
      <c r="D25" s="218" t="s">
        <v>79</v>
      </c>
      <c r="E25" s="218"/>
      <c r="F25" s="70">
        <v>140</v>
      </c>
      <c r="G25" s="110">
        <v>500</v>
      </c>
      <c r="H25" s="110"/>
    </row>
    <row r="26" spans="1:8" ht="18" customHeight="1">
      <c r="A26" s="232"/>
      <c r="B26" s="217"/>
      <c r="C26" s="4" t="s">
        <v>91</v>
      </c>
      <c r="D26" s="218" t="s">
        <v>85</v>
      </c>
      <c r="E26" s="218"/>
      <c r="F26" s="70">
        <v>150</v>
      </c>
      <c r="G26" s="110">
        <v>46</v>
      </c>
      <c r="H26" s="110">
        <v>467</v>
      </c>
    </row>
    <row r="27" spans="1:8" ht="16.5" customHeight="1">
      <c r="A27" s="232"/>
      <c r="B27" s="217"/>
      <c r="C27" s="4" t="s">
        <v>92</v>
      </c>
      <c r="D27" s="218" t="s">
        <v>86</v>
      </c>
      <c r="E27" s="218"/>
      <c r="F27" s="70">
        <v>160</v>
      </c>
      <c r="G27" s="110"/>
      <c r="H27" s="110"/>
    </row>
    <row r="28" spans="1:8" ht="18.75" customHeight="1">
      <c r="A28" s="80" t="s">
        <v>55</v>
      </c>
      <c r="B28" s="240" t="s">
        <v>106</v>
      </c>
      <c r="C28" s="240"/>
      <c r="D28" s="240"/>
      <c r="E28" s="240"/>
      <c r="F28" s="82">
        <v>170</v>
      </c>
      <c r="G28" s="112">
        <f>G29+G35</f>
        <v>88054</v>
      </c>
      <c r="H28" s="112">
        <f>H29+H35</f>
        <v>130286</v>
      </c>
    </row>
    <row r="29" spans="1:8" ht="24" customHeight="1">
      <c r="A29" s="232"/>
      <c r="B29" s="4" t="s">
        <v>2</v>
      </c>
      <c r="C29" s="220" t="s">
        <v>131</v>
      </c>
      <c r="D29" s="221"/>
      <c r="E29" s="222"/>
      <c r="F29" s="70">
        <v>180</v>
      </c>
      <c r="G29" s="110">
        <f>G30+G33+G34</f>
        <v>0</v>
      </c>
      <c r="H29" s="110">
        <f>H30+H33+H34</f>
        <v>0</v>
      </c>
    </row>
    <row r="30" spans="1:8" ht="20.25" customHeight="1">
      <c r="A30" s="232"/>
      <c r="B30" s="217"/>
      <c r="C30" s="4" t="s">
        <v>76</v>
      </c>
      <c r="D30" s="220" t="s">
        <v>102</v>
      </c>
      <c r="E30" s="222"/>
      <c r="F30" s="70">
        <v>190</v>
      </c>
      <c r="G30" s="110">
        <f>G31+G32</f>
        <v>0</v>
      </c>
      <c r="H30" s="110">
        <f>H31+H32</f>
        <v>0</v>
      </c>
    </row>
    <row r="31" spans="1:8" ht="20.25" customHeight="1">
      <c r="A31" s="232"/>
      <c r="B31" s="217"/>
      <c r="C31" s="217"/>
      <c r="D31" s="25" t="s">
        <v>93</v>
      </c>
      <c r="E31" s="27" t="s">
        <v>94</v>
      </c>
      <c r="F31" s="74">
        <v>200</v>
      </c>
      <c r="G31" s="110"/>
      <c r="H31" s="110"/>
    </row>
    <row r="32" spans="1:8" ht="20.25" customHeight="1">
      <c r="A32" s="232"/>
      <c r="B32" s="217"/>
      <c r="C32" s="217"/>
      <c r="D32" s="18" t="s">
        <v>95</v>
      </c>
      <c r="E32" s="17" t="s">
        <v>96</v>
      </c>
      <c r="F32" s="70">
        <v>210</v>
      </c>
      <c r="G32" s="110"/>
      <c r="H32" s="110"/>
    </row>
    <row r="33" spans="1:8" ht="20.25" customHeight="1">
      <c r="A33" s="232"/>
      <c r="B33" s="217"/>
      <c r="C33" s="17" t="s">
        <v>77</v>
      </c>
      <c r="D33" s="218" t="s">
        <v>97</v>
      </c>
      <c r="E33" s="218"/>
      <c r="F33" s="70">
        <v>220</v>
      </c>
      <c r="G33" s="110"/>
      <c r="H33" s="110"/>
    </row>
    <row r="34" spans="1:8" ht="20.25" customHeight="1">
      <c r="A34" s="232"/>
      <c r="B34" s="217"/>
      <c r="C34" s="17" t="s">
        <v>80</v>
      </c>
      <c r="D34" s="218" t="s">
        <v>98</v>
      </c>
      <c r="E34" s="218"/>
      <c r="F34" s="70">
        <v>230</v>
      </c>
      <c r="G34" s="110"/>
      <c r="H34" s="110"/>
    </row>
    <row r="35" spans="1:8" ht="24" customHeight="1">
      <c r="A35" s="232"/>
      <c r="B35" s="4" t="s">
        <v>3</v>
      </c>
      <c r="C35" s="220" t="s">
        <v>128</v>
      </c>
      <c r="D35" s="221"/>
      <c r="E35" s="222"/>
      <c r="F35" s="70">
        <v>240</v>
      </c>
      <c r="G35" s="110">
        <f>G36+G39+G40</f>
        <v>88054</v>
      </c>
      <c r="H35" s="110">
        <f>H36+H39+H40</f>
        <v>130286</v>
      </c>
    </row>
    <row r="36" spans="1:8" ht="20.25" customHeight="1">
      <c r="A36" s="232"/>
      <c r="B36" s="217"/>
      <c r="C36" s="17" t="s">
        <v>87</v>
      </c>
      <c r="D36" s="218" t="s">
        <v>102</v>
      </c>
      <c r="E36" s="218"/>
      <c r="F36" s="70">
        <v>250</v>
      </c>
      <c r="G36" s="110">
        <f>G37+G38</f>
        <v>88054</v>
      </c>
      <c r="H36" s="110">
        <f>H37+H38</f>
        <v>130286</v>
      </c>
    </row>
    <row r="37" spans="1:8" ht="20.25" customHeight="1">
      <c r="A37" s="232"/>
      <c r="B37" s="217"/>
      <c r="C37" s="217"/>
      <c r="D37" s="25" t="s">
        <v>99</v>
      </c>
      <c r="E37" s="27" t="s">
        <v>94</v>
      </c>
      <c r="F37" s="74">
        <v>260</v>
      </c>
      <c r="G37" s="110">
        <v>88054</v>
      </c>
      <c r="H37" s="110">
        <v>130286</v>
      </c>
    </row>
    <row r="38" spans="1:8" ht="20.25" customHeight="1">
      <c r="A38" s="232"/>
      <c r="B38" s="217"/>
      <c r="C38" s="217"/>
      <c r="D38" s="18" t="s">
        <v>100</v>
      </c>
      <c r="E38" s="17" t="s">
        <v>96</v>
      </c>
      <c r="F38" s="70">
        <v>270</v>
      </c>
      <c r="G38" s="110"/>
      <c r="H38" s="110"/>
    </row>
    <row r="39" spans="1:8" ht="20.25" customHeight="1">
      <c r="A39" s="232"/>
      <c r="B39" s="217"/>
      <c r="C39" s="17" t="s">
        <v>88</v>
      </c>
      <c r="D39" s="218" t="s">
        <v>97</v>
      </c>
      <c r="E39" s="218"/>
      <c r="F39" s="70">
        <v>280</v>
      </c>
      <c r="G39" s="110"/>
      <c r="H39" s="110"/>
    </row>
    <row r="40" spans="1:8" ht="20.25" customHeight="1">
      <c r="A40" s="233"/>
      <c r="B40" s="197"/>
      <c r="C40" s="28" t="s">
        <v>89</v>
      </c>
      <c r="D40" s="224" t="s">
        <v>98</v>
      </c>
      <c r="E40" s="224"/>
      <c r="F40" s="75">
        <v>290</v>
      </c>
      <c r="G40" s="110"/>
      <c r="H40" s="121"/>
    </row>
    <row r="41" spans="1:8" ht="28.5" customHeight="1">
      <c r="A41" s="87" t="s">
        <v>56</v>
      </c>
      <c r="B41" s="225" t="s">
        <v>101</v>
      </c>
      <c r="C41" s="226"/>
      <c r="D41" s="226"/>
      <c r="E41" s="227"/>
      <c r="F41" s="86">
        <v>300</v>
      </c>
      <c r="G41" s="113">
        <f>G10+G13-G28</f>
        <v>102216</v>
      </c>
      <c r="H41" s="113">
        <f>H10+H13-H28</f>
        <v>124244</v>
      </c>
    </row>
    <row r="42" spans="1:8" ht="8.25" customHeight="1" hidden="1">
      <c r="A42" s="20"/>
      <c r="B42" s="231"/>
      <c r="C42" s="231"/>
      <c r="D42" s="231"/>
      <c r="E42" s="231"/>
      <c r="F42" s="76"/>
      <c r="G42" s="110">
        <f>G11+G14-G29</f>
        <v>0</v>
      </c>
      <c r="H42" s="122"/>
    </row>
    <row r="43" spans="1:8" ht="21.75" customHeight="1" hidden="1">
      <c r="A43" s="23"/>
      <c r="B43" s="23"/>
      <c r="C43" s="23"/>
      <c r="D43" s="23"/>
      <c r="E43" s="23"/>
      <c r="F43" s="54"/>
      <c r="G43" s="110">
        <f>G12+G15-G30</f>
        <v>76422</v>
      </c>
      <c r="H43" s="123"/>
    </row>
    <row r="44" spans="1:8" ht="24" customHeight="1">
      <c r="A44" s="234"/>
      <c r="B44" s="4" t="s">
        <v>2</v>
      </c>
      <c r="C44" s="228" t="s">
        <v>127</v>
      </c>
      <c r="D44" s="229"/>
      <c r="E44" s="230"/>
      <c r="F44" s="70">
        <v>310</v>
      </c>
      <c r="G44" s="110">
        <f>G11+G14-G29</f>
        <v>0</v>
      </c>
      <c r="H44" s="110">
        <f>H11+H14-H29</f>
        <v>0</v>
      </c>
    </row>
    <row r="45" spans="1:8" ht="24" customHeight="1">
      <c r="A45" s="235"/>
      <c r="B45" s="4" t="s">
        <v>3</v>
      </c>
      <c r="C45" s="228" t="s">
        <v>128</v>
      </c>
      <c r="D45" s="229"/>
      <c r="E45" s="230"/>
      <c r="F45" s="70">
        <v>320</v>
      </c>
      <c r="G45" s="110">
        <v>102216</v>
      </c>
      <c r="H45" s="110">
        <f>H12+H21-H35</f>
        <v>124244</v>
      </c>
    </row>
    <row r="46" spans="1:9" ht="30" customHeight="1">
      <c r="A46" s="23" t="s">
        <v>147</v>
      </c>
      <c r="B46" s="1"/>
      <c r="C46" s="22"/>
      <c r="D46" s="10"/>
      <c r="E46" s="10"/>
      <c r="F46" s="10"/>
      <c r="G46" s="21"/>
      <c r="H46" s="21"/>
      <c r="I46" s="26"/>
    </row>
    <row r="47" spans="5:12" ht="12" customHeight="1">
      <c r="E47" s="129" t="s">
        <v>24</v>
      </c>
      <c r="F47" s="29"/>
      <c r="G47" s="29"/>
      <c r="H47" s="30" t="s">
        <v>25</v>
      </c>
      <c r="I47" s="29"/>
      <c r="J47" s="29"/>
      <c r="K47" s="29"/>
      <c r="L47" s="29"/>
    </row>
    <row r="48" spans="1:8" ht="8.25" customHeight="1">
      <c r="A48" s="223"/>
      <c r="B48" s="223"/>
      <c r="C48" s="223"/>
      <c r="D48" s="223"/>
      <c r="E48" s="223"/>
      <c r="F48" s="223"/>
      <c r="G48" s="223"/>
      <c r="H48" s="223"/>
    </row>
    <row r="49" spans="1:8" ht="15" customHeight="1" hidden="1">
      <c r="A49" s="206"/>
      <c r="B49" s="206"/>
      <c r="C49" s="206"/>
      <c r="D49" s="206"/>
      <c r="E49" s="206"/>
      <c r="F49" s="206"/>
      <c r="G49" s="206"/>
      <c r="H49" s="206"/>
    </row>
    <row r="50" spans="1:8" ht="13.5" customHeight="1" hidden="1">
      <c r="A50" s="205"/>
      <c r="B50" s="205"/>
      <c r="C50" s="205"/>
      <c r="D50" s="205"/>
      <c r="E50" s="205"/>
      <c r="F50" s="205"/>
      <c r="G50" s="205"/>
      <c r="H50" s="205"/>
    </row>
    <row r="51" ht="12" customHeight="1">
      <c r="A51" s="2" t="s">
        <v>120</v>
      </c>
    </row>
    <row r="52" ht="13.5" customHeight="1"/>
  </sheetData>
  <sheetProtection/>
  <mergeCells count="55">
    <mergeCell ref="D30:E30"/>
    <mergeCell ref="D33:E33"/>
    <mergeCell ref="B30:B34"/>
    <mergeCell ref="D20:E20"/>
    <mergeCell ref="C21:E21"/>
    <mergeCell ref="B9:E9"/>
    <mergeCell ref="B10:E10"/>
    <mergeCell ref="D27:E27"/>
    <mergeCell ref="B28:E28"/>
    <mergeCell ref="D16:E16"/>
    <mergeCell ref="B22:B27"/>
    <mergeCell ref="C12:E12"/>
    <mergeCell ref="D17:E17"/>
    <mergeCell ref="D19:E19"/>
    <mergeCell ref="B15:B20"/>
    <mergeCell ref="D24:E24"/>
    <mergeCell ref="A8:H8"/>
    <mergeCell ref="A2:E2"/>
    <mergeCell ref="C14:E14"/>
    <mergeCell ref="A11:A12"/>
    <mergeCell ref="A1:H1"/>
    <mergeCell ref="A4:H4"/>
    <mergeCell ref="A3:E3"/>
    <mergeCell ref="B13:E13"/>
    <mergeCell ref="C11:E11"/>
    <mergeCell ref="B42:E42"/>
    <mergeCell ref="A14:A27"/>
    <mergeCell ref="A29:A40"/>
    <mergeCell ref="A44:A45"/>
    <mergeCell ref="G2:H2"/>
    <mergeCell ref="G3:H3"/>
    <mergeCell ref="A7:H7"/>
    <mergeCell ref="D15:E15"/>
    <mergeCell ref="D18:E18"/>
    <mergeCell ref="A6:H6"/>
    <mergeCell ref="A50:H50"/>
    <mergeCell ref="A48:H48"/>
    <mergeCell ref="D39:E39"/>
    <mergeCell ref="D40:E40"/>
    <mergeCell ref="B41:E41"/>
    <mergeCell ref="D22:E22"/>
    <mergeCell ref="C44:E44"/>
    <mergeCell ref="C45:E45"/>
    <mergeCell ref="B36:B40"/>
    <mergeCell ref="A49:H49"/>
    <mergeCell ref="C37:C38"/>
    <mergeCell ref="D23:E23"/>
    <mergeCell ref="C31:C32"/>
    <mergeCell ref="D26:E26"/>
    <mergeCell ref="A5:E5"/>
    <mergeCell ref="C35:E35"/>
    <mergeCell ref="D36:E36"/>
    <mergeCell ref="D34:E34"/>
    <mergeCell ref="D25:E25"/>
    <mergeCell ref="C29:E29"/>
  </mergeCells>
  <printOptions/>
  <pageMargins left="0.7480314960629921" right="0.15748031496062992" top="0.984251968503937" bottom="0.5118110236220472" header="0.5118110236220472" footer="0.5118110236220472"/>
  <pageSetup fitToWidth="0" fitToHeight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zoomScale="75" zoomScaleNormal="75" zoomScalePageLayoutView="0" workbookViewId="0" topLeftCell="A10">
      <selection activeCell="L13" sqref="L13"/>
    </sheetView>
  </sheetViews>
  <sheetFormatPr defaultColWidth="9.140625" defaultRowHeight="12.75"/>
  <cols>
    <col min="1" max="1" width="3.57421875" style="32" customWidth="1"/>
    <col min="2" max="2" width="41.57421875" style="32" customWidth="1"/>
    <col min="3" max="3" width="22.00390625" style="32" bestFit="1" customWidth="1"/>
    <col min="4" max="4" width="12.7109375" style="32" customWidth="1"/>
    <col min="5" max="5" width="18.7109375" style="32" bestFit="1" customWidth="1"/>
    <col min="6" max="6" width="12.7109375" style="32" customWidth="1"/>
    <col min="7" max="7" width="17.28125" style="32" bestFit="1" customWidth="1"/>
    <col min="8" max="12" width="12.7109375" style="32" customWidth="1"/>
    <col min="13" max="13" width="17.421875" style="32" bestFit="1" customWidth="1"/>
    <col min="14" max="16384" width="9.140625" style="32" customWidth="1"/>
  </cols>
  <sheetData>
    <row r="2" spans="1:13" ht="12.75">
      <c r="A2" s="252" t="s">
        <v>144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4"/>
    </row>
    <row r="3" spans="1:13" ht="12">
      <c r="A3" s="252" t="s">
        <v>142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</row>
    <row r="4" spans="1:13" ht="8.25" customHeight="1">
      <c r="A4" s="25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3" ht="24.75" customHeight="1">
      <c r="A5" s="243" t="s">
        <v>164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spans="1:13" ht="12" hidden="1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</row>
    <row r="7" spans="1:13" ht="12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</row>
    <row r="8" spans="1:16" ht="24" customHeight="1">
      <c r="A8" s="251"/>
      <c r="B8" s="249" t="s">
        <v>107</v>
      </c>
      <c r="C8" s="256" t="s">
        <v>108</v>
      </c>
      <c r="D8" s="249" t="s">
        <v>109</v>
      </c>
      <c r="E8" s="249"/>
      <c r="F8" s="249"/>
      <c r="G8" s="249" t="s">
        <v>110</v>
      </c>
      <c r="H8" s="249"/>
      <c r="I8" s="249"/>
      <c r="J8" s="249"/>
      <c r="K8" s="249" t="s">
        <v>111</v>
      </c>
      <c r="L8" s="249" t="s">
        <v>112</v>
      </c>
      <c r="M8" s="249" t="s">
        <v>113</v>
      </c>
      <c r="O8" s="46"/>
      <c r="P8" s="46"/>
    </row>
    <row r="9" spans="1:16" ht="34.5" customHeight="1">
      <c r="A9" s="251"/>
      <c r="B9" s="249"/>
      <c r="C9" s="260"/>
      <c r="D9" s="249" t="s">
        <v>114</v>
      </c>
      <c r="E9" s="256" t="s">
        <v>115</v>
      </c>
      <c r="F9" s="256" t="s">
        <v>116</v>
      </c>
      <c r="G9" s="256" t="s">
        <v>125</v>
      </c>
      <c r="H9" s="258" t="s">
        <v>124</v>
      </c>
      <c r="I9" s="258" t="s">
        <v>122</v>
      </c>
      <c r="J9" s="258" t="s">
        <v>123</v>
      </c>
      <c r="K9" s="249"/>
      <c r="L9" s="249"/>
      <c r="M9" s="249"/>
      <c r="O9" s="47"/>
      <c r="P9" s="48"/>
    </row>
    <row r="10" spans="1:16" ht="34.5" customHeight="1">
      <c r="A10" s="251"/>
      <c r="B10" s="249"/>
      <c r="C10" s="257"/>
      <c r="D10" s="249"/>
      <c r="E10" s="257"/>
      <c r="F10" s="257"/>
      <c r="G10" s="257"/>
      <c r="H10" s="259"/>
      <c r="I10" s="259"/>
      <c r="J10" s="259"/>
      <c r="K10" s="249"/>
      <c r="L10" s="249"/>
      <c r="M10" s="249"/>
      <c r="O10" s="47"/>
      <c r="P10" s="48"/>
    </row>
    <row r="11" spans="1:13" ht="19.5" customHeight="1">
      <c r="A11" s="33">
        <v>1</v>
      </c>
      <c r="B11" s="33">
        <v>2</v>
      </c>
      <c r="C11" s="89">
        <v>3</v>
      </c>
      <c r="D11" s="249">
        <v>4</v>
      </c>
      <c r="E11" s="249"/>
      <c r="F11" s="249"/>
      <c r="G11" s="249">
        <v>5</v>
      </c>
      <c r="H11" s="249"/>
      <c r="I11" s="249"/>
      <c r="J11" s="249"/>
      <c r="K11" s="33">
        <v>6</v>
      </c>
      <c r="L11" s="33">
        <v>7</v>
      </c>
      <c r="M11" s="33">
        <v>8</v>
      </c>
    </row>
    <row r="12" spans="1:13" ht="12">
      <c r="A12" s="34">
        <v>1</v>
      </c>
      <c r="B12" s="127" t="s">
        <v>148</v>
      </c>
      <c r="C12" s="90">
        <f>SUM(D12+E12)</f>
        <v>49594.73</v>
      </c>
      <c r="D12" s="35"/>
      <c r="E12" s="35">
        <v>49594.73</v>
      </c>
      <c r="F12" s="35"/>
      <c r="G12" s="35">
        <f>E12</f>
        <v>49594.73</v>
      </c>
      <c r="H12" s="35"/>
      <c r="I12" s="35"/>
      <c r="J12" s="35"/>
      <c r="K12" s="127">
        <v>8</v>
      </c>
      <c r="L12" s="35">
        <v>3</v>
      </c>
      <c r="M12" s="131">
        <v>80000</v>
      </c>
    </row>
    <row r="13" spans="1:13" s="126" customFormat="1" ht="34.5">
      <c r="A13" s="34">
        <f>SUM(A12+1)</f>
        <v>2</v>
      </c>
      <c r="B13" s="127" t="s">
        <v>151</v>
      </c>
      <c r="C13" s="90">
        <f>SUM(D13+E13)</f>
        <v>1677.46</v>
      </c>
      <c r="D13" s="127"/>
      <c r="E13" s="127">
        <v>1677.46</v>
      </c>
      <c r="F13" s="127"/>
      <c r="G13" s="134">
        <f aca="true" t="shared" si="0" ref="G13:G22">E13</f>
        <v>1677.46</v>
      </c>
      <c r="H13" s="127"/>
      <c r="I13" s="127"/>
      <c r="J13" s="127"/>
      <c r="K13" s="127">
        <v>8</v>
      </c>
      <c r="L13" s="127">
        <v>3</v>
      </c>
      <c r="M13" s="131">
        <v>80000</v>
      </c>
    </row>
    <row r="14" spans="1:13" ht="34.5">
      <c r="A14" s="34">
        <f aca="true" t="shared" si="1" ref="A14:A25">SUM(A13+1)</f>
        <v>3</v>
      </c>
      <c r="B14" s="127" t="s">
        <v>149</v>
      </c>
      <c r="C14" s="90">
        <f aca="true" t="shared" si="2" ref="C14:C25">SUM(D14+E14)</f>
        <v>39</v>
      </c>
      <c r="D14" s="35"/>
      <c r="E14" s="130">
        <v>39</v>
      </c>
      <c r="F14" s="130"/>
      <c r="G14" s="134">
        <f t="shared" si="0"/>
        <v>39</v>
      </c>
      <c r="H14" s="35"/>
      <c r="I14" s="35"/>
      <c r="J14" s="35"/>
      <c r="K14" s="127">
        <v>8</v>
      </c>
      <c r="L14" s="35">
        <v>3</v>
      </c>
      <c r="M14" s="131">
        <v>80000</v>
      </c>
    </row>
    <row r="15" spans="1:13" s="133" customFormat="1" ht="22.5">
      <c r="A15" s="34">
        <f t="shared" si="1"/>
        <v>4</v>
      </c>
      <c r="B15" s="134" t="s">
        <v>159</v>
      </c>
      <c r="C15" s="90">
        <f t="shared" si="2"/>
        <v>7781.53</v>
      </c>
      <c r="D15" s="134"/>
      <c r="E15" s="130">
        <v>7781.53</v>
      </c>
      <c r="F15" s="130"/>
      <c r="G15" s="134">
        <f t="shared" si="0"/>
        <v>7781.53</v>
      </c>
      <c r="H15" s="134"/>
      <c r="I15" s="134"/>
      <c r="J15" s="134"/>
      <c r="K15" s="134"/>
      <c r="L15" s="134"/>
      <c r="M15" s="131">
        <v>48</v>
      </c>
    </row>
    <row r="16" spans="1:13" s="133" customFormat="1" ht="22.5">
      <c r="A16" s="34">
        <f t="shared" si="1"/>
        <v>5</v>
      </c>
      <c r="B16" s="134" t="s">
        <v>158</v>
      </c>
      <c r="C16" s="90">
        <f t="shared" si="2"/>
        <v>2592.92</v>
      </c>
      <c r="D16" s="134"/>
      <c r="E16" s="130">
        <v>2592.92</v>
      </c>
      <c r="F16" s="130"/>
      <c r="G16" s="134">
        <f t="shared" si="0"/>
        <v>2592.92</v>
      </c>
      <c r="H16" s="134"/>
      <c r="I16" s="134"/>
      <c r="J16" s="134"/>
      <c r="K16" s="134"/>
      <c r="L16" s="134"/>
      <c r="M16" s="131">
        <v>48</v>
      </c>
    </row>
    <row r="17" spans="1:13" ht="22.5">
      <c r="A17" s="34">
        <f t="shared" si="1"/>
        <v>6</v>
      </c>
      <c r="B17" s="127" t="s">
        <v>160</v>
      </c>
      <c r="C17" s="90">
        <f t="shared" si="2"/>
        <v>1615.9</v>
      </c>
      <c r="D17" s="35"/>
      <c r="E17" s="130">
        <v>1615.9</v>
      </c>
      <c r="F17" s="35"/>
      <c r="G17" s="130">
        <f t="shared" si="0"/>
        <v>1615.9</v>
      </c>
      <c r="H17" s="35"/>
      <c r="I17" s="35"/>
      <c r="J17" s="35"/>
      <c r="K17" s="127">
        <v>8</v>
      </c>
      <c r="L17" s="35">
        <v>3</v>
      </c>
      <c r="M17" s="131">
        <v>250</v>
      </c>
    </row>
    <row r="18" spans="1:13" s="133" customFormat="1" ht="12">
      <c r="A18" s="34">
        <f t="shared" si="1"/>
        <v>7</v>
      </c>
      <c r="B18" s="134" t="s">
        <v>161</v>
      </c>
      <c r="C18" s="90">
        <f t="shared" si="2"/>
        <v>260.95</v>
      </c>
      <c r="D18" s="134"/>
      <c r="E18" s="130">
        <v>260.95</v>
      </c>
      <c r="F18" s="134"/>
      <c r="G18" s="130">
        <f t="shared" si="0"/>
        <v>260.95</v>
      </c>
      <c r="H18" s="134"/>
      <c r="I18" s="134"/>
      <c r="J18" s="134"/>
      <c r="K18" s="134"/>
      <c r="L18" s="134"/>
      <c r="M18" s="131">
        <v>100</v>
      </c>
    </row>
    <row r="19" spans="1:13" ht="22.5">
      <c r="A19" s="34">
        <f t="shared" si="1"/>
        <v>8</v>
      </c>
      <c r="B19" s="127" t="s">
        <v>152</v>
      </c>
      <c r="C19" s="90">
        <f t="shared" si="2"/>
        <v>9334.64</v>
      </c>
      <c r="D19" s="35"/>
      <c r="E19" s="35">
        <v>9334.64</v>
      </c>
      <c r="F19" s="35"/>
      <c r="G19" s="134">
        <f t="shared" si="0"/>
        <v>9334.64</v>
      </c>
      <c r="H19" s="35"/>
      <c r="I19" s="35"/>
      <c r="J19" s="35"/>
      <c r="K19" s="127">
        <v>8</v>
      </c>
      <c r="L19" s="35">
        <v>3</v>
      </c>
      <c r="M19" s="131">
        <v>40000</v>
      </c>
    </row>
    <row r="20" spans="1:13" ht="45.75">
      <c r="A20" s="34">
        <f t="shared" si="1"/>
        <v>9</v>
      </c>
      <c r="B20" s="127" t="s">
        <v>163</v>
      </c>
      <c r="C20" s="90">
        <f t="shared" si="2"/>
        <v>13501</v>
      </c>
      <c r="D20" s="35"/>
      <c r="E20" s="130">
        <v>13501</v>
      </c>
      <c r="F20" s="35"/>
      <c r="G20" s="130">
        <f t="shared" si="0"/>
        <v>13501</v>
      </c>
      <c r="H20" s="35"/>
      <c r="I20" s="35"/>
      <c r="J20" s="35"/>
      <c r="K20" s="127">
        <v>8</v>
      </c>
      <c r="L20" s="35">
        <v>3</v>
      </c>
      <c r="M20" s="131">
        <v>15000</v>
      </c>
    </row>
    <row r="21" spans="1:13" ht="19.5" customHeight="1">
      <c r="A21" s="34">
        <f t="shared" si="1"/>
        <v>10</v>
      </c>
      <c r="B21" s="127" t="s">
        <v>150</v>
      </c>
      <c r="C21" s="90">
        <f t="shared" si="2"/>
        <v>252.14</v>
      </c>
      <c r="D21" s="35"/>
      <c r="E21" s="35">
        <v>252.14</v>
      </c>
      <c r="F21" s="35"/>
      <c r="G21" s="134">
        <f t="shared" si="0"/>
        <v>252.14</v>
      </c>
      <c r="H21" s="35"/>
      <c r="I21" s="35"/>
      <c r="J21" s="35"/>
      <c r="K21" s="127">
        <v>8</v>
      </c>
      <c r="L21" s="35">
        <v>3</v>
      </c>
      <c r="M21" s="131">
        <v>15000</v>
      </c>
    </row>
    <row r="22" spans="1:13" ht="19.5" customHeight="1">
      <c r="A22" s="34">
        <f t="shared" si="1"/>
        <v>11</v>
      </c>
      <c r="B22" s="127" t="s">
        <v>162</v>
      </c>
      <c r="C22" s="90">
        <f t="shared" si="2"/>
        <v>1403.34</v>
      </c>
      <c r="D22" s="35"/>
      <c r="E22" s="35">
        <v>1403.34</v>
      </c>
      <c r="F22" s="35"/>
      <c r="G22" s="134">
        <f t="shared" si="0"/>
        <v>1403.34</v>
      </c>
      <c r="H22" s="35"/>
      <c r="I22" s="35"/>
      <c r="J22" s="35"/>
      <c r="K22" s="127">
        <v>8</v>
      </c>
      <c r="L22" s="35">
        <v>3</v>
      </c>
      <c r="M22" s="131">
        <v>57000</v>
      </c>
    </row>
    <row r="23" spans="1:13" ht="19.5" customHeight="1" hidden="1">
      <c r="A23" s="34">
        <f t="shared" si="1"/>
        <v>12</v>
      </c>
      <c r="B23" s="35"/>
      <c r="C23" s="90">
        <f t="shared" si="2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9.5" customHeight="1" hidden="1">
      <c r="A24" s="34">
        <f t="shared" si="1"/>
        <v>13</v>
      </c>
      <c r="B24" s="35"/>
      <c r="C24" s="90">
        <f t="shared" si="2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9.5" customHeight="1" hidden="1">
      <c r="A25" s="34">
        <f t="shared" si="1"/>
        <v>14</v>
      </c>
      <c r="B25" s="35"/>
      <c r="C25" s="90">
        <f t="shared" si="2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9.5" customHeight="1">
      <c r="A26" s="250" t="s">
        <v>117</v>
      </c>
      <c r="B26" s="250"/>
      <c r="C26" s="91">
        <f>SUM(C12:C25)</f>
        <v>88053.61</v>
      </c>
      <c r="D26" s="91">
        <f aca="true" t="shared" si="3" ref="D26:J26">SUM(D12:D25)</f>
        <v>0</v>
      </c>
      <c r="E26" s="91">
        <f t="shared" si="3"/>
        <v>88053.61</v>
      </c>
      <c r="F26" s="91">
        <f t="shared" si="3"/>
        <v>0</v>
      </c>
      <c r="G26" s="91">
        <f t="shared" si="3"/>
        <v>88053.61</v>
      </c>
      <c r="H26" s="91">
        <f t="shared" si="3"/>
        <v>0</v>
      </c>
      <c r="I26" s="91">
        <f t="shared" si="3"/>
        <v>0</v>
      </c>
      <c r="J26" s="91">
        <f t="shared" si="3"/>
        <v>0</v>
      </c>
      <c r="K26" s="251"/>
      <c r="L26" s="251"/>
      <c r="M26" s="92">
        <f>SUM(M12:M25)</f>
        <v>367446</v>
      </c>
    </row>
    <row r="28" spans="1:8" ht="12">
      <c r="A28" s="125" t="s">
        <v>147</v>
      </c>
      <c r="B28" s="44"/>
      <c r="C28" s="44"/>
      <c r="D28" s="44"/>
      <c r="E28" s="44"/>
      <c r="F28" s="44"/>
      <c r="G28" s="44"/>
      <c r="H28" s="44"/>
    </row>
    <row r="29" spans="1:8" ht="12">
      <c r="A29" s="44"/>
      <c r="B29" s="44"/>
      <c r="C29" s="44"/>
      <c r="D29" s="44" t="s">
        <v>121</v>
      </c>
      <c r="E29" s="261"/>
      <c r="F29" s="262"/>
      <c r="G29" s="45"/>
      <c r="H29" s="44"/>
    </row>
    <row r="30" spans="1:8" ht="12">
      <c r="A30" s="44" t="s">
        <v>120</v>
      </c>
      <c r="B30" s="44"/>
      <c r="C30" s="44"/>
      <c r="D30" s="45" t="s">
        <v>25</v>
      </c>
      <c r="E30" s="44"/>
      <c r="F30" s="44"/>
      <c r="G30" s="44"/>
      <c r="H30" s="44"/>
    </row>
    <row r="34" ht="12.75">
      <c r="A34" s="132" t="s">
        <v>154</v>
      </c>
    </row>
    <row r="35" ht="12.75">
      <c r="A35" s="132" t="s">
        <v>153</v>
      </c>
    </row>
  </sheetData>
  <sheetProtection/>
  <mergeCells count="26">
    <mergeCell ref="D8:F8"/>
    <mergeCell ref="G8:J8"/>
    <mergeCell ref="K8:K10"/>
    <mergeCell ref="E29:F29"/>
    <mergeCell ref="I9:I10"/>
    <mergeCell ref="J9:J10"/>
    <mergeCell ref="A2:M2"/>
    <mergeCell ref="A3:M3"/>
    <mergeCell ref="A4:M4"/>
    <mergeCell ref="E9:E10"/>
    <mergeCell ref="F9:F10"/>
    <mergeCell ref="G9:G10"/>
    <mergeCell ref="H9:H10"/>
    <mergeCell ref="A8:A10"/>
    <mergeCell ref="B8:B10"/>
    <mergeCell ref="C8:C10"/>
    <mergeCell ref="A5:M5"/>
    <mergeCell ref="A6:M6"/>
    <mergeCell ref="A7:M7"/>
    <mergeCell ref="D11:F11"/>
    <mergeCell ref="G11:J11"/>
    <mergeCell ref="A26:B26"/>
    <mergeCell ref="K26:L26"/>
    <mergeCell ref="L8:L10"/>
    <mergeCell ref="M8:M10"/>
    <mergeCell ref="D9:D10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</dc:creator>
  <cp:keywords/>
  <dc:description/>
  <cp:lastModifiedBy>user</cp:lastModifiedBy>
  <cp:lastPrinted>2017-03-26T15:27:04Z</cp:lastPrinted>
  <dcterms:created xsi:type="dcterms:W3CDTF">2007-01-26T13:22:16Z</dcterms:created>
  <dcterms:modified xsi:type="dcterms:W3CDTF">2020-07-29T10:16:31Z</dcterms:modified>
  <cp:category/>
  <cp:version/>
  <cp:contentType/>
  <cp:contentStatus/>
</cp:coreProperties>
</file>